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9120" activeTab="0"/>
  </bookViews>
  <sheets>
    <sheet name="2015" sheetId="1" r:id="rId1"/>
    <sheet name="2014" sheetId="2" r:id="rId2"/>
    <sheet name="2013" sheetId="3" r:id="rId3"/>
    <sheet name="2012" sheetId="4" r:id="rId4"/>
    <sheet name="2011" sheetId="5" r:id="rId5"/>
    <sheet name="2010" sheetId="6" r:id="rId6"/>
    <sheet name="2009" sheetId="7" r:id="rId7"/>
    <sheet name="2008" sheetId="8" r:id="rId8"/>
    <sheet name="2007" sheetId="9" r:id="rId9"/>
    <sheet name="2006" sheetId="10" r:id="rId10"/>
    <sheet name="2006 3%" sheetId="11" r:id="rId11"/>
    <sheet name="2005" sheetId="12" r:id="rId12"/>
    <sheet name="Taxa Expl. Cons.2003-2004" sheetId="13" r:id="rId13"/>
  </sheets>
  <definedNames>
    <definedName name="_xlnm.Print_Area" localSheetId="11">'2005'!$A$1:$G$30</definedName>
    <definedName name="_xlnm.Print_Area" localSheetId="9">'2006'!$A$1:$H$33</definedName>
    <definedName name="_xlnm.Print_Area" localSheetId="10">'2006 3%'!$A$1:$H$30</definedName>
    <definedName name="_xlnm.Print_Area" localSheetId="8">'2007'!$A$1:$H$33</definedName>
    <definedName name="_xlnm.Print_Area" localSheetId="7">'2008'!$A$1:$H$36</definedName>
    <definedName name="_xlnm.Print_Area" localSheetId="6">'2009'!$A$1:$G$39</definedName>
    <definedName name="_xlnm.Print_Area" localSheetId="5">'2010'!$A$1:$G$45</definedName>
    <definedName name="_xlnm.Print_Area" localSheetId="4">'2011'!$A$1:$G$45</definedName>
    <definedName name="_xlnm.Print_Area" localSheetId="3">'2012'!$A$1:$G$44</definedName>
    <definedName name="_xlnm.Print_Area" localSheetId="2">'2013'!$A$1:$G$44</definedName>
    <definedName name="_xlnm.Print_Area" localSheetId="1">'2014'!$A$1:$G$44</definedName>
    <definedName name="_xlnm.Print_Area" localSheetId="0">'2015'!$A$1:$G$44</definedName>
  </definedNames>
  <calcPr fullCalcOnLoad="1"/>
</workbook>
</file>

<file path=xl/sharedStrings.xml><?xml version="1.0" encoding="utf-8"?>
<sst xmlns="http://schemas.openxmlformats.org/spreadsheetml/2006/main" count="798" uniqueCount="171">
  <si>
    <t>ASSOCIAÇÃO DE REGANTES E BENEFICIÁRIOS DE IDANHA-A-NOVA</t>
  </si>
  <si>
    <t>Contribuinte nº. 501 093 877</t>
  </si>
  <si>
    <t>D E S I G N A Ç Ã O</t>
  </si>
  <si>
    <t>ANO DE</t>
  </si>
  <si>
    <t>AREA</t>
  </si>
  <si>
    <t>TOTAIS</t>
  </si>
  <si>
    <t>HECTARES</t>
  </si>
  <si>
    <t>RENDIMENTO POR CLASSE DE SOLOS</t>
  </si>
  <si>
    <t>FÓRMULA TEC</t>
  </si>
  <si>
    <t xml:space="preserve"> C L A S S E S  D E  S O L O S</t>
  </si>
  <si>
    <t>Factor Influência</t>
  </si>
  <si>
    <t>T.E.C. - Classe  I ...............</t>
  </si>
  <si>
    <t>T.E.C. - Classe  II ..............</t>
  </si>
  <si>
    <t>T.E.C. - Classe  III .............</t>
  </si>
  <si>
    <t>T.E.C. - Classe  IV ..............</t>
  </si>
  <si>
    <t>T.E.C. - Classe  V, VI e VII .....</t>
  </si>
  <si>
    <t>Culturas (Àrea Exterior) .........</t>
  </si>
  <si>
    <t xml:space="preserve">          T O T A I S ===========&gt;</t>
  </si>
  <si>
    <t>FORMULA</t>
  </si>
  <si>
    <t xml:space="preserve"> EM Euros</t>
  </si>
  <si>
    <t xml:space="preserve"> TEC - COMPONENTE CULTURAS:</t>
  </si>
  <si>
    <t>TOTAL</t>
  </si>
  <si>
    <t>ÁREA TOTAL (hectares)</t>
  </si>
  <si>
    <t>Previsão de Área a cultivar para o ano de 2005</t>
  </si>
  <si>
    <t>Rua Dr. Pedro Augusto Camacho Vieira - Ladoeiro</t>
  </si>
  <si>
    <t>6060-259 LADOEIRO</t>
  </si>
  <si>
    <t xml:space="preserve">  T.E.C. - Classe I ...........................................................</t>
  </si>
  <si>
    <t xml:space="preserve">  T.E.C. - Classe II ........................................................</t>
  </si>
  <si>
    <t xml:space="preserve">  T.E.C. - Classe III ........................................................</t>
  </si>
  <si>
    <t xml:space="preserve">  T.E.C. - Classe IV ........................................................</t>
  </si>
  <si>
    <t xml:space="preserve">  GRUPO 1 - MILHO / TABACO  ..................................</t>
  </si>
  <si>
    <t xml:space="preserve">  GRUPO 2 - PRADO/MILHARADA/SORGO……………….</t>
  </si>
  <si>
    <t xml:space="preserve">  GRUPO 3 - OUTRAS .................................................</t>
  </si>
  <si>
    <t xml:space="preserve">  GRUPO 1 - TABACO / MILHO ...................................</t>
  </si>
  <si>
    <t xml:space="preserve">  GRUPO 2 - GIRASSOL .............................................</t>
  </si>
  <si>
    <t xml:space="preserve">  AGUA PARA A INDUSTRIA ..............................................</t>
  </si>
  <si>
    <t xml:space="preserve"> TEC - AREA EXTERIOR:</t>
  </si>
  <si>
    <t>TEC - EMISSÃO ANO DE 2005</t>
  </si>
  <si>
    <t xml:space="preserve">  T.E.C. - Classe V, VI, VII ...............................................</t>
  </si>
  <si>
    <t xml:space="preserve">  AREA EXTERIOR (TX MINIMA) ..........................................</t>
  </si>
  <si>
    <t xml:space="preserve">  T.E.C. - Classe I ......................................................................</t>
  </si>
  <si>
    <t xml:space="preserve">  T.E.C. - Classe II ..............................................................................</t>
  </si>
  <si>
    <t xml:space="preserve">  T.E.C. - Classe III .......................................................................</t>
  </si>
  <si>
    <t xml:space="preserve">  T.E.C. - Classe IV ....................................................................</t>
  </si>
  <si>
    <t xml:space="preserve">  GRUPO 1 - MILHO / TABACO  ....................................................</t>
  </si>
  <si>
    <t xml:space="preserve">  GRUPO 3 - OUTRAS ................................................................</t>
  </si>
  <si>
    <t xml:space="preserve">  GRUPO 1 - TABACO / MILHO ....................................................</t>
  </si>
  <si>
    <t xml:space="preserve">  GRUPO 2 - GIRASSOL ............................................................</t>
  </si>
  <si>
    <t xml:space="preserve">  GRUPO 3 - OUTRAS ..................................................................</t>
  </si>
  <si>
    <t>Previsão de Área a cultivar para o ano de 2006</t>
  </si>
  <si>
    <t>% Aumento</t>
  </si>
  <si>
    <t xml:space="preserve">  T.E.C. - Classe I</t>
  </si>
  <si>
    <t xml:space="preserve">  T.E.C. - Classe II</t>
  </si>
  <si>
    <t xml:space="preserve">  T.E.C. - Classe III</t>
  </si>
  <si>
    <t xml:space="preserve">  T.E.C. - Classe IV</t>
  </si>
  <si>
    <t xml:space="preserve">  T.E.C. - Classe V, VI, VII</t>
  </si>
  <si>
    <t xml:space="preserve">  GRUPO 1 - MILHO / TABACO</t>
  </si>
  <si>
    <t xml:space="preserve">  GRUPO 2 - PRADO/MILHARADA/SORGO</t>
  </si>
  <si>
    <t xml:space="preserve">  GRUPO 3 - OUTRAS</t>
  </si>
  <si>
    <t xml:space="preserve">  GRUPO 1 - TABACO / MILHO</t>
  </si>
  <si>
    <t xml:space="preserve">  GRUPO 2 - GIRASSOL</t>
  </si>
  <si>
    <t xml:space="preserve">  AREA EXTERIOR (TX MINIMA)</t>
  </si>
  <si>
    <t xml:space="preserve">  AGUA PARA A INDUSTRIA</t>
  </si>
  <si>
    <t>T.E.C. - Classe  I</t>
  </si>
  <si>
    <t>T.E.C. - Classe  II</t>
  </si>
  <si>
    <t>T.E.C. - Classe  III</t>
  </si>
  <si>
    <t>T.E.C. - Classe  IV</t>
  </si>
  <si>
    <t>T.E.C. - Classe  V, VI e VII</t>
  </si>
  <si>
    <t>Culturas (Àrea Exterior)</t>
  </si>
  <si>
    <t xml:space="preserve">          T O T A I S ==&gt;</t>
  </si>
  <si>
    <t>TEC - EMISSÃO ANO DE 2006:</t>
  </si>
  <si>
    <t>ÁREAS</t>
  </si>
  <si>
    <t>C L A S S E S  D E  S O L O S</t>
  </si>
  <si>
    <t>VALOR ORÇ.</t>
  </si>
  <si>
    <t>T.E.C. - Classe  V</t>
  </si>
  <si>
    <t>T.E.C. - Classe  VI</t>
  </si>
  <si>
    <t>T.E.C. - Classe  VII</t>
  </si>
  <si>
    <t xml:space="preserve"> AGUA PARA CONSUMO DOMÉSTICO</t>
  </si>
  <si>
    <t>TAXAS A EMITIR PARA O ANO DE 2006</t>
  </si>
  <si>
    <t>TAXA CONSERVAÇÃO - EMISSÃO ANO DE 2006:</t>
  </si>
  <si>
    <t xml:space="preserve">  Taxa Conservação  - Classe I</t>
  </si>
  <si>
    <t xml:space="preserve">  Taxa Conservação - Classe II</t>
  </si>
  <si>
    <t xml:space="preserve">  Taxa Conservação - Classe III</t>
  </si>
  <si>
    <t xml:space="preserve">  Taxa Conservação - Classe IV</t>
  </si>
  <si>
    <t xml:space="preserve">  Taxa Conservação - Classe V</t>
  </si>
  <si>
    <t xml:space="preserve">  Taxa Conservação - Classe VI</t>
  </si>
  <si>
    <t>TAXA CONSERVAÇÃO + TAXA EXPLORAÇÃO/COMPONENTE CULTURAS + TAXA EXPLORAÇÃO/ÁREA EXTERIOR</t>
  </si>
  <si>
    <t>TAXA EXPLORAÇÃO - COMPONENTE CULTURAS:</t>
  </si>
  <si>
    <t>TAXA EXPLORAÇÃO - AREA EXTERIOR:</t>
  </si>
  <si>
    <t xml:space="preserve">  Taxa Conservação - Classe VII</t>
  </si>
  <si>
    <t xml:space="preserve">  GRUPO 4 - CULTURAS OUTONO/INVERNO</t>
  </si>
  <si>
    <t xml:space="preserve"> AGUA PARA REGA (m3)</t>
  </si>
  <si>
    <t xml:space="preserve"> AREA EXTERIOR - PRIMAVERA / VERÃO</t>
  </si>
  <si>
    <t xml:space="preserve"> ÁGUA PARA A INDÚSTRIA</t>
  </si>
  <si>
    <t>TAXAS A EMITIR PARA O ANO DE 2007</t>
  </si>
  <si>
    <t>TAXA CONSERVAÇÃO - EMISSÃO ANO DE 2007:</t>
  </si>
  <si>
    <t xml:space="preserve">  GRUPO 4 - DIVERSAS (Outono Inverno)                    a)</t>
  </si>
  <si>
    <t xml:space="preserve"> AREA EXTERIOR - OUTONO / INVERNO                b) </t>
  </si>
  <si>
    <t>Aumento</t>
  </si>
  <si>
    <r>
      <t>Nota:</t>
    </r>
    <r>
      <rPr>
        <sz val="12"/>
        <rFont val="Courier New"/>
        <family val="0"/>
      </rPr>
      <t xml:space="preserve"> </t>
    </r>
    <r>
      <rPr>
        <i/>
        <sz val="12"/>
        <rFont val="Courier New"/>
        <family val="3"/>
      </rPr>
      <t>Caso se verifique rega gota a gota na campanha de 2007, será enquadrada em a) e b), respectivamente</t>
    </r>
    <r>
      <rPr>
        <sz val="12"/>
        <rFont val="Courier New"/>
        <family val="0"/>
      </rPr>
      <t>.</t>
    </r>
  </si>
  <si>
    <t>TAXA EXPLORAÇÃO/COMPONENTE CULTURAS</t>
  </si>
  <si>
    <t>TAXA EXPLORAÇÃO / Àrea Exterior</t>
  </si>
  <si>
    <t>ÁGUA PARA REGA m3</t>
  </si>
  <si>
    <t>TAXA DE CONSERVAÇÃO (hectares) ....</t>
  </si>
  <si>
    <t>m3</t>
  </si>
  <si>
    <t>ha</t>
  </si>
  <si>
    <t>Ladoeiro, 21 de Novembro de 2006</t>
  </si>
  <si>
    <t>Rua Dr. Pedro Augusto Camacho Vieira  -  6060-259 Ladoeiro</t>
  </si>
  <si>
    <t xml:space="preserve">  TAXA EXPLORAÇÃO/C. Culturas -TAXA MINIMA 5€</t>
  </si>
  <si>
    <t>TAXAS A EMITIR PARA O ANO DE 2008</t>
  </si>
  <si>
    <r>
      <t>Nota:</t>
    </r>
    <r>
      <rPr>
        <sz val="12"/>
        <rFont val="Courier New"/>
        <family val="0"/>
      </rPr>
      <t xml:space="preserve"> </t>
    </r>
    <r>
      <rPr>
        <i/>
        <sz val="12"/>
        <rFont val="Courier New"/>
        <family val="3"/>
      </rPr>
      <t>Caso se verifique rega gota a gota na campanha de 2008, será enquadrada em a) e b), respectivamente</t>
    </r>
    <r>
      <rPr>
        <sz val="12"/>
        <rFont val="Courier New"/>
        <family val="0"/>
      </rPr>
      <t>.</t>
    </r>
  </si>
  <si>
    <t>Ladoeiro, 20 de Novembro de 2007</t>
  </si>
  <si>
    <t>TAXAS A EMITIR PARA O ANO DE 2009</t>
  </si>
  <si>
    <t xml:space="preserve">  GRUPO 4 - Culturas (Outono/Inverno)   a)</t>
  </si>
  <si>
    <t xml:space="preserve">  GRUPO 5 - Culturas (Outono/Inverno)   b)</t>
  </si>
  <si>
    <r>
      <t>b)</t>
    </r>
    <r>
      <rPr>
        <sz val="12"/>
        <rFont val="Courier New"/>
        <family val="0"/>
      </rPr>
      <t xml:space="preserve"> Após a campanha de Rega.</t>
    </r>
  </si>
  <si>
    <t>Ladoeiro, 10 de Dezembro de 2008</t>
  </si>
  <si>
    <r>
      <t>Nota Importante</t>
    </r>
    <r>
      <rPr>
        <sz val="12"/>
        <rFont val="Courier New"/>
        <family val="0"/>
      </rPr>
      <t>: Caso seja aplicada no ano de 2009, a Taxa de Recursos Hidricos, conforme Decreto-Lei</t>
    </r>
  </si>
  <si>
    <t xml:space="preserve"> AREA EXTERIOR - OUTONO / INVERNO  a) </t>
  </si>
  <si>
    <t xml:space="preserve"> AREA EXTERIOR - OUTONO / INVERNO  b) </t>
  </si>
  <si>
    <r>
      <t>Nota:</t>
    </r>
    <r>
      <rPr>
        <sz val="12"/>
        <rFont val="Courier New"/>
        <family val="0"/>
      </rPr>
      <t xml:space="preserve"> </t>
    </r>
    <r>
      <rPr>
        <i/>
        <sz val="12"/>
        <rFont val="Courier New"/>
        <family val="3"/>
      </rPr>
      <t>Caso se verifique rega gota a gota na campanha de 2009, será enquadrada em a) e b), respectivamente</t>
    </r>
    <r>
      <rPr>
        <sz val="12"/>
        <rFont val="Courier New"/>
        <family val="0"/>
      </rPr>
      <t>.</t>
    </r>
  </si>
  <si>
    <t>n.º 97/2008, esta acresce à Taxa de Exploração.</t>
  </si>
  <si>
    <r>
      <t>a</t>
    </r>
    <r>
      <rPr>
        <sz val="12"/>
        <rFont val="Courier New"/>
        <family val="0"/>
      </rPr>
      <t>) Antes da campanha de Rega;</t>
    </r>
  </si>
  <si>
    <t>TAXAS A EMITIR PARA O ANO DE 2010</t>
  </si>
  <si>
    <t xml:space="preserve">  GRUPO 4.3 - Culturas (Outono + Inverno)</t>
  </si>
  <si>
    <t xml:space="preserve">  GRUPO 1 - MILHO / TABACO / PRADO</t>
  </si>
  <si>
    <t>TAXA CONSERVAÇÃO - EMISSÃO ANO DE 2010:</t>
  </si>
  <si>
    <r>
      <t>Nota Importante</t>
    </r>
    <r>
      <rPr>
        <sz val="12"/>
        <rFont val="Courier New"/>
        <family val="0"/>
      </rPr>
      <t xml:space="preserve">: </t>
    </r>
    <r>
      <rPr>
        <i/>
        <sz val="12"/>
        <rFont val="Courier New"/>
        <family val="3"/>
      </rPr>
      <t>Caso seja aplicada no ano de 2010, a Taxa de Recursos Hidricos, conforme Decreto-Lei</t>
    </r>
  </si>
  <si>
    <t xml:space="preserve">  GRUPO 2 - MILHARADA/SORGO/LUZERNA</t>
  </si>
  <si>
    <t xml:space="preserve"> AREA EXTERIOR - Culturas Outono + Inverno</t>
  </si>
  <si>
    <t xml:space="preserve">  GRUPO 5 - Culturas gota a gota                             (a)</t>
  </si>
  <si>
    <t xml:space="preserve"> AREA EXTERIOR - Culturas gota a gota            (a)</t>
  </si>
  <si>
    <t>a) Caso se verifique rega gota a gota na campanha de 2010, terá uma redução de 50% do respectivo grupo.</t>
  </si>
  <si>
    <r>
      <t>Obs 2</t>
    </r>
    <r>
      <rPr>
        <b/>
        <i/>
        <u val="single"/>
        <sz val="12"/>
        <rFont val="Courier New"/>
        <family val="3"/>
      </rPr>
      <t>:</t>
    </r>
    <r>
      <rPr>
        <i/>
        <sz val="12"/>
        <rFont val="Courier New"/>
        <family val="3"/>
      </rPr>
      <t xml:space="preserve"> O terminús da Carta Agrícola ocorre em 30 de Setembro, tal como o ano agrícola.</t>
    </r>
  </si>
  <si>
    <r>
      <t>Obs 1</t>
    </r>
    <r>
      <rPr>
        <i/>
        <sz val="12"/>
        <rFont val="Courier New"/>
        <family val="3"/>
      </rPr>
      <t>: Nas culturas de Outono e Inverno o fornecimento de água é a título precário e se forem regadas em</t>
    </r>
  </si>
  <si>
    <t>Julho e ou Agosto, serão taxados como Primavera/Verão.</t>
  </si>
  <si>
    <t>Ladoeiro, 17 de Novembro de 2009</t>
  </si>
  <si>
    <t xml:space="preserve">  GRUPO 4.1 - Culturas Outono até, 31 de Dezembro</t>
  </si>
  <si>
    <t xml:space="preserve"> AREA EXTERIOR - Culturas Outono, até 31 de Dezembro</t>
  </si>
  <si>
    <t xml:space="preserve"> AREA EXTERIOR - Culturas Inverno, após 1 de Janeiro</t>
  </si>
  <si>
    <t xml:space="preserve">  GRUPO 4.2 - Culturas Inverno, após 1 de Janeiro</t>
  </si>
  <si>
    <t>TAXAS A EMITIR PARA O ANO DE 2011</t>
  </si>
  <si>
    <t>a) Caso se verifique rega gota a gota na campanha de 2011, terá uma redução de 50% do respectivo grupo.</t>
  </si>
  <si>
    <r>
      <t>Nota Importante</t>
    </r>
    <r>
      <rPr>
        <sz val="12"/>
        <rFont val="Courier New"/>
        <family val="0"/>
      </rPr>
      <t xml:space="preserve">: </t>
    </r>
    <r>
      <rPr>
        <i/>
        <sz val="12"/>
        <rFont val="Courier New"/>
        <family val="3"/>
      </rPr>
      <t>Caso seja aplicada no ano de 2011, a Taxa de Recursos Hidricos, conforme Decreto-Lei</t>
    </r>
  </si>
  <si>
    <t>Ladoeiro, 19 de Novembro de 2010</t>
  </si>
  <si>
    <t xml:space="preserve"> AREA EXTERIOR - 4.1 - Culturas Outono, até 31 de Dezembro</t>
  </si>
  <si>
    <t xml:space="preserve"> AREA EXTERIOR - 4.2 -Culturas Inverno, após 1 de Janeiro</t>
  </si>
  <si>
    <t xml:space="preserve"> AREA EXTERIOR - 4.3 -Culturas Outono + Inverno</t>
  </si>
  <si>
    <t xml:space="preserve"> AREA EXTERIOR - 5 Culturas gota a gota            (a)</t>
  </si>
  <si>
    <t xml:space="preserve"> AREA EXTERIOR - 1,2,3 - PRIMAVERA / VERÃO</t>
  </si>
  <si>
    <t>b)</t>
  </si>
  <si>
    <t>b) Média ponderada.</t>
  </si>
  <si>
    <t>TAXAS A EMITIR PARA O ANO DE 2013</t>
  </si>
  <si>
    <t>Ladoeiro, 07 de Novembro de 2012</t>
  </si>
  <si>
    <t>a) Caso se verifique rega gota a gota na campanha de 2013, terá uma redução de 50% do respectivo grupo.</t>
  </si>
  <si>
    <t>b) Média ponderada. (18 €).</t>
  </si>
  <si>
    <t>Rua Dr. Pedro Augusto Camacho Vieira, 76  -  6060-259 Ladoeiro</t>
  </si>
  <si>
    <t>TAXAS A EMITIR PARA O ANO DE 2012</t>
  </si>
  <si>
    <t>a) Caso se verifique rega gota a gota na campanha de 2012, terá uma redução de 50% do respectivo grupo.</t>
  </si>
  <si>
    <r>
      <t>Nota Importante</t>
    </r>
    <r>
      <rPr>
        <sz val="12"/>
        <rFont val="Courier New"/>
        <family val="0"/>
      </rPr>
      <t xml:space="preserve">: </t>
    </r>
    <r>
      <rPr>
        <i/>
        <sz val="12"/>
        <rFont val="Courier New"/>
        <family val="3"/>
      </rPr>
      <t>Caso seja aplicada no ano de 2012, a Taxa de Recursos Hidricos, conforme Decreto-Lei</t>
    </r>
  </si>
  <si>
    <t>Ladoeiro, 15 de Novembro de 2011</t>
  </si>
  <si>
    <r>
      <t>Nota Importante</t>
    </r>
    <r>
      <rPr>
        <sz val="12"/>
        <rFont val="Courier New"/>
        <family val="0"/>
      </rPr>
      <t xml:space="preserve">: </t>
    </r>
    <r>
      <rPr>
        <i/>
        <sz val="12"/>
        <rFont val="Courier New"/>
        <family val="3"/>
      </rPr>
      <t>Caso seja aplicada no ano de 2013, a Taxa de Recursos Hidrícos, conforme Decreto-Lei</t>
    </r>
  </si>
  <si>
    <t>TAXA CONSERVAÇÃO - EMISSÃO ANO DE 2013:</t>
  </si>
  <si>
    <t>a) Caso se verifique rega gota a gota na campanha de 2014, terá uma redução de 50% do respectivo grupo.</t>
  </si>
  <si>
    <r>
      <t>Nota Importante</t>
    </r>
    <r>
      <rPr>
        <sz val="12"/>
        <rFont val="Courier New"/>
        <family val="0"/>
      </rPr>
      <t xml:space="preserve">: </t>
    </r>
    <r>
      <rPr>
        <i/>
        <sz val="12"/>
        <rFont val="Courier New"/>
        <family val="3"/>
      </rPr>
      <t>Caso seja aplicada no ano de 2014, a Taxa de Recursos Hidrícos, conforme Decreto-Lei</t>
    </r>
  </si>
  <si>
    <t>Ladoeiro, 08 de Novembro de 2013</t>
  </si>
  <si>
    <t>TAXAS A EMITIR PARA O ANO DE 2014</t>
  </si>
  <si>
    <t>TAXAS A EMITIR PARA O ANO DE 2015</t>
  </si>
  <si>
    <t>a) Caso se verifique rega gota a gota na campanha de 2015, terá uma redução de 50% do respectivo grupo.</t>
  </si>
  <si>
    <r>
      <t>Nota Importante</t>
    </r>
    <r>
      <rPr>
        <sz val="12"/>
        <rFont val="Courier New"/>
        <family val="0"/>
      </rPr>
      <t xml:space="preserve">: </t>
    </r>
    <r>
      <rPr>
        <i/>
        <sz val="12"/>
        <rFont val="Courier New"/>
        <family val="3"/>
      </rPr>
      <t>Caso seja aplicada no ano de 2015, a Taxa de Recursos Hidrícos, conforme Decreto-Lei</t>
    </r>
  </si>
  <si>
    <t>Ladoeiro, 12 de Novembro de 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</si>
</sst>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[Red]\(#,##0\)"/>
    <numFmt numFmtId="165" formatCode="#,##0.00_);[Red]\(#,##0.00\)"/>
    <numFmt numFmtId="166" formatCode="&quot; €&quot;#,##0_);[Red]\(&quot; €&quot;#,##0\)"/>
    <numFmt numFmtId="167" formatCode="&quot; €&quot;#,##0.00_);\(&quot; €&quot;#,##0.00\)"/>
    <numFmt numFmtId="168" formatCode="&quot; €&quot;#,##0.00_);[Red]\(&quot; €&quot;#,##0.00\)"/>
    <numFmt numFmtId="169" formatCode="0.0000"/>
    <numFmt numFmtId="170" formatCode="#,##0.0"/>
    <numFmt numFmtId="171" formatCode="#,##0.0000"/>
    <numFmt numFmtId="172" formatCode="0.0%"/>
    <numFmt numFmtId="173" formatCode="#,##0.000"/>
  </numFmts>
  <fonts count="3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Courier New"/>
      <family val="0"/>
    </font>
    <font>
      <b/>
      <sz val="12"/>
      <name val="Courier New"/>
      <family val="0"/>
    </font>
    <font>
      <i/>
      <sz val="12"/>
      <name val="Courier New"/>
      <family val="0"/>
    </font>
    <font>
      <b/>
      <i/>
      <sz val="12"/>
      <name val="Courier New"/>
      <family val="0"/>
    </font>
    <font>
      <b/>
      <i/>
      <u val="single"/>
      <sz val="12"/>
      <name val="Courier New"/>
      <family val="0"/>
    </font>
    <font>
      <b/>
      <i/>
      <sz val="14"/>
      <name val="Courier New"/>
      <family val="0"/>
    </font>
    <font>
      <u val="single"/>
      <sz val="12"/>
      <name val="Courier New"/>
      <family val="0"/>
    </font>
    <font>
      <b/>
      <i/>
      <u val="single"/>
      <sz val="14"/>
      <name val="Courier New"/>
      <family val="0"/>
    </font>
    <font>
      <b/>
      <i/>
      <sz val="10"/>
      <name val="Courier New"/>
      <family val="0"/>
    </font>
    <font>
      <sz val="8"/>
      <name val="MS Sans Serif"/>
      <family val="0"/>
    </font>
    <font>
      <b/>
      <i/>
      <sz val="12"/>
      <name val="Century Schoolbook"/>
      <family val="1"/>
    </font>
    <font>
      <b/>
      <i/>
      <sz val="10"/>
      <name val="Century Schoolbook"/>
      <family val="1"/>
    </font>
    <font>
      <b/>
      <i/>
      <sz val="14"/>
      <name val="Century Schoolbook"/>
      <family val="1"/>
    </font>
    <font>
      <sz val="10"/>
      <name val="Century Schoolbook"/>
      <family val="1"/>
    </font>
    <font>
      <i/>
      <sz val="10"/>
      <name val="Century Schoolbook"/>
      <family val="1"/>
    </font>
    <font>
      <sz val="10"/>
      <name val="Courier New"/>
      <family val="0"/>
    </font>
    <font>
      <b/>
      <i/>
      <u val="single"/>
      <sz val="14"/>
      <name val="Century Schoolbook"/>
      <family val="1"/>
    </font>
    <font>
      <b/>
      <i/>
      <sz val="13"/>
      <name val="Century Schoolbook"/>
      <family val="1"/>
    </font>
    <font>
      <b/>
      <i/>
      <sz val="8"/>
      <name val="Courier New"/>
      <family val="0"/>
    </font>
    <font>
      <i/>
      <sz val="10"/>
      <name val="Courier New"/>
      <family val="0"/>
    </font>
    <font>
      <b/>
      <i/>
      <sz val="7.5"/>
      <name val="Courier New"/>
      <family val="0"/>
    </font>
    <font>
      <i/>
      <sz val="9"/>
      <name val="Courier New"/>
      <family val="0"/>
    </font>
    <font>
      <i/>
      <sz val="8"/>
      <name val="Courier New"/>
      <family val="0"/>
    </font>
    <font>
      <b/>
      <i/>
      <u val="single"/>
      <sz val="14"/>
      <name val="Arial Black"/>
      <family val="2"/>
    </font>
    <font>
      <b/>
      <u val="single"/>
      <sz val="12"/>
      <name val="Courier New"/>
      <family val="3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hair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171" fontId="6" fillId="0" borderId="0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 horizontal="center"/>
      <protection/>
    </xf>
    <xf numFmtId="167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171" fontId="6" fillId="0" borderId="1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4" fillId="0" borderId="2" xfId="0" applyNumberFormat="1" applyFont="1" applyFill="1" applyBorder="1" applyAlignment="1" applyProtection="1">
      <alignment/>
      <protection/>
    </xf>
    <xf numFmtId="0" fontId="7" fillId="0" borderId="3" xfId="0" applyNumberFormat="1" applyFont="1" applyFill="1" applyBorder="1" applyAlignment="1" applyProtection="1">
      <alignment/>
      <protection/>
    </xf>
    <xf numFmtId="9" fontId="6" fillId="0" borderId="4" xfId="0" applyNumberFormat="1" applyFont="1" applyFill="1" applyBorder="1" applyAlignment="1" applyProtection="1">
      <alignment/>
      <protection/>
    </xf>
    <xf numFmtId="0" fontId="6" fillId="0" borderId="5" xfId="0" applyNumberFormat="1" applyFont="1" applyFill="1" applyBorder="1" applyAlignment="1" applyProtection="1">
      <alignment horizontal="right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/>
      <protection/>
    </xf>
    <xf numFmtId="0" fontId="12" fillId="0" borderId="8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/>
      <protection/>
    </xf>
    <xf numFmtId="171" fontId="6" fillId="0" borderId="10" xfId="0" applyNumberFormat="1" applyFont="1" applyFill="1" applyBorder="1" applyAlignment="1" applyProtection="1">
      <alignment/>
      <protection/>
    </xf>
    <xf numFmtId="9" fontId="6" fillId="0" borderId="11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/>
      <protection/>
    </xf>
    <xf numFmtId="169" fontId="4" fillId="0" borderId="0" xfId="0" applyNumberFormat="1" applyFont="1" applyFill="1" applyBorder="1" applyAlignment="1" applyProtection="1">
      <alignment/>
      <protection/>
    </xf>
    <xf numFmtId="4" fontId="6" fillId="0" borderId="13" xfId="0" applyNumberFormat="1" applyFont="1" applyFill="1" applyBorder="1" applyAlignment="1" applyProtection="1">
      <alignment horizontal="right"/>
      <protection/>
    </xf>
    <xf numFmtId="4" fontId="6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 vertical="center"/>
      <protection/>
    </xf>
    <xf numFmtId="171" fontId="6" fillId="0" borderId="13" xfId="0" applyNumberFormat="1" applyFont="1" applyFill="1" applyBorder="1" applyAlignment="1" applyProtection="1">
      <alignment/>
      <protection/>
    </xf>
    <xf numFmtId="171" fontId="6" fillId="0" borderId="13" xfId="0" applyNumberFormat="1" applyFont="1" applyFill="1" applyBorder="1" applyAlignment="1" applyProtection="1">
      <alignment vertical="center"/>
      <protection/>
    </xf>
    <xf numFmtId="171" fontId="6" fillId="0" borderId="13" xfId="0" applyNumberFormat="1" applyFont="1" applyFill="1" applyBorder="1" applyAlignment="1" applyProtection="1">
      <alignment horizontal="right" vertical="center"/>
      <protection/>
    </xf>
    <xf numFmtId="4" fontId="6" fillId="0" borderId="13" xfId="0" applyNumberFormat="1" applyFont="1" applyFill="1" applyBorder="1" applyAlignment="1" applyProtection="1">
      <alignment/>
      <protection/>
    </xf>
    <xf numFmtId="4" fontId="6" fillId="0" borderId="14" xfId="0" applyNumberFormat="1" applyFont="1" applyFill="1" applyBorder="1" applyAlignment="1" applyProtection="1">
      <alignment horizontal="right"/>
      <protection/>
    </xf>
    <xf numFmtId="4" fontId="6" fillId="0" borderId="14" xfId="0" applyNumberFormat="1" applyFont="1" applyFill="1" applyBorder="1" applyAlignment="1" applyProtection="1">
      <alignment horizontal="right" vertical="center"/>
      <protection/>
    </xf>
    <xf numFmtId="4" fontId="6" fillId="0" borderId="5" xfId="0" applyNumberFormat="1" applyFont="1" applyFill="1" applyBorder="1" applyAlignment="1" applyProtection="1">
      <alignment horizontal="right"/>
      <protection/>
    </xf>
    <xf numFmtId="170" fontId="6" fillId="0" borderId="0" xfId="0" applyNumberFormat="1" applyFont="1" applyFill="1" applyBorder="1" applyAlignment="1" applyProtection="1">
      <alignment/>
      <protection/>
    </xf>
    <xf numFmtId="3" fontId="7" fillId="0" borderId="2" xfId="0" applyNumberFormat="1" applyFont="1" applyFill="1" applyBorder="1" applyAlignment="1" applyProtection="1">
      <alignment horizontal="right"/>
      <protection/>
    </xf>
    <xf numFmtId="171" fontId="6" fillId="0" borderId="15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8" fillId="0" borderId="2" xfId="0" applyNumberFormat="1" applyFont="1" applyFill="1" applyBorder="1" applyAlignment="1" applyProtection="1">
      <alignment/>
      <protection/>
    </xf>
    <xf numFmtId="171" fontId="6" fillId="0" borderId="11" xfId="0" applyNumberFormat="1" applyFont="1" applyFill="1" applyBorder="1" applyAlignment="1" applyProtection="1">
      <alignment/>
      <protection/>
    </xf>
    <xf numFmtId="171" fontId="6" fillId="0" borderId="4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 horizontal="right" vertical="center"/>
      <protection/>
    </xf>
    <xf numFmtId="171" fontId="6" fillId="0" borderId="16" xfId="0" applyNumberFormat="1" applyFont="1" applyFill="1" applyBorder="1" applyAlignment="1" applyProtection="1">
      <alignment vertical="center"/>
      <protection/>
    </xf>
    <xf numFmtId="171" fontId="6" fillId="0" borderId="16" xfId="0" applyNumberFormat="1" applyFont="1" applyFill="1" applyBorder="1" applyAlignment="1" applyProtection="1">
      <alignment horizontal="right" vertical="center"/>
      <protection/>
    </xf>
    <xf numFmtId="170" fontId="4" fillId="0" borderId="17" xfId="0" applyNumberFormat="1" applyFont="1" applyFill="1" applyBorder="1" applyAlignment="1" applyProtection="1">
      <alignment/>
      <protection/>
    </xf>
    <xf numFmtId="170" fontId="4" fillId="0" borderId="18" xfId="0" applyNumberFormat="1" applyFont="1" applyFill="1" applyBorder="1" applyAlignment="1" applyProtection="1">
      <alignment/>
      <protection/>
    </xf>
    <xf numFmtId="4" fontId="7" fillId="0" borderId="19" xfId="0" applyNumberFormat="1" applyFont="1" applyFill="1" applyBorder="1" applyAlignment="1" applyProtection="1">
      <alignment/>
      <protection/>
    </xf>
    <xf numFmtId="0" fontId="4" fillId="0" borderId="18" xfId="0" applyNumberFormat="1" applyFont="1" applyFill="1" applyBorder="1" applyAlignment="1" applyProtection="1">
      <alignment/>
      <protection/>
    </xf>
    <xf numFmtId="4" fontId="4" fillId="0" borderId="17" xfId="0" applyNumberFormat="1" applyFont="1" applyFill="1" applyBorder="1" applyAlignment="1" applyProtection="1">
      <alignment/>
      <protection/>
    </xf>
    <xf numFmtId="4" fontId="6" fillId="0" borderId="17" xfId="0" applyNumberFormat="1" applyFont="1" applyFill="1" applyBorder="1" applyAlignment="1" applyProtection="1">
      <alignment/>
      <protection/>
    </xf>
    <xf numFmtId="4" fontId="6" fillId="0" borderId="19" xfId="0" applyNumberFormat="1" applyFont="1" applyFill="1" applyBorder="1" applyAlignment="1" applyProtection="1">
      <alignment/>
      <protection/>
    </xf>
    <xf numFmtId="4" fontId="6" fillId="0" borderId="17" xfId="0" applyNumberFormat="1" applyFont="1" applyFill="1" applyBorder="1" applyAlignment="1" applyProtection="1">
      <alignment vertical="center"/>
      <protection/>
    </xf>
    <xf numFmtId="4" fontId="6" fillId="0" borderId="17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4" fontId="5" fillId="0" borderId="0" xfId="0" applyNumberFormat="1" applyFont="1" applyFill="1" applyBorder="1" applyAlignment="1" applyProtection="1">
      <alignment/>
      <protection/>
    </xf>
    <xf numFmtId="0" fontId="5" fillId="0" borderId="20" xfId="0" applyNumberFormat="1" applyFont="1" applyFill="1" applyBorder="1" applyAlignment="1" applyProtection="1">
      <alignment/>
      <protection/>
    </xf>
    <xf numFmtId="171" fontId="5" fillId="0" borderId="20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vertical="center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15" fillId="0" borderId="9" xfId="0" applyNumberFormat="1" applyFont="1" applyFill="1" applyBorder="1" applyAlignment="1" applyProtection="1">
      <alignment vertical="center"/>
      <protection/>
    </xf>
    <xf numFmtId="10" fontId="18" fillId="0" borderId="9" xfId="0" applyNumberFormat="1" applyFont="1" applyFill="1" applyBorder="1" applyAlignment="1" applyProtection="1">
      <alignment horizontal="left" vertical="center"/>
      <protection/>
    </xf>
    <xf numFmtId="1" fontId="18" fillId="0" borderId="9" xfId="0" applyNumberFormat="1" applyFont="1" applyFill="1" applyBorder="1" applyAlignment="1" applyProtection="1">
      <alignment horizontal="left" vertical="center"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15" fillId="0" borderId="20" xfId="0" applyNumberFormat="1" applyFont="1" applyFill="1" applyBorder="1" applyAlignment="1" applyProtection="1">
      <alignment vertical="center"/>
      <protection/>
    </xf>
    <xf numFmtId="0" fontId="15" fillId="0" borderId="22" xfId="0" applyNumberFormat="1" applyFont="1" applyFill="1" applyBorder="1" applyAlignment="1" applyProtection="1">
      <alignment horizontal="center" vertical="center"/>
      <protection/>
    </xf>
    <xf numFmtId="0" fontId="15" fillId="0" borderId="23" xfId="0" applyNumberFormat="1" applyFont="1" applyFill="1" applyBorder="1" applyAlignment="1" applyProtection="1">
      <alignment horizontal="center" vertical="center"/>
      <protection/>
    </xf>
    <xf numFmtId="0" fontId="15" fillId="0" borderId="15" xfId="0" applyNumberFormat="1" applyFont="1" applyFill="1" applyBorder="1" applyAlignment="1" applyProtection="1">
      <alignment horizontal="center" vertical="center"/>
      <protection/>
    </xf>
    <xf numFmtId="0" fontId="15" fillId="0" borderId="5" xfId="0" applyNumberFormat="1" applyFont="1" applyFill="1" applyBorder="1" applyAlignment="1" applyProtection="1">
      <alignment horizontal="center" vertical="center"/>
      <protection/>
    </xf>
    <xf numFmtId="0" fontId="9" fillId="2" borderId="24" xfId="0" applyNumberFormat="1" applyFont="1" applyFill="1" applyBorder="1" applyAlignment="1" applyProtection="1">
      <alignment horizontal="center" vertical="center"/>
      <protection/>
    </xf>
    <xf numFmtId="4" fontId="7" fillId="2" borderId="24" xfId="0" applyNumberFormat="1" applyFont="1" applyFill="1" applyBorder="1" applyAlignment="1" applyProtection="1">
      <alignment horizontal="right"/>
      <protection/>
    </xf>
    <xf numFmtId="171" fontId="7" fillId="0" borderId="13" xfId="0" applyNumberFormat="1" applyFont="1" applyFill="1" applyBorder="1" applyAlignment="1" applyProtection="1">
      <alignment/>
      <protection/>
    </xf>
    <xf numFmtId="171" fontId="7" fillId="0" borderId="13" xfId="0" applyNumberFormat="1" applyFont="1" applyFill="1" applyBorder="1" applyAlignment="1" applyProtection="1">
      <alignment vertical="center"/>
      <protection/>
    </xf>
    <xf numFmtId="171" fontId="7" fillId="0" borderId="16" xfId="0" applyNumberFormat="1" applyFont="1" applyFill="1" applyBorder="1" applyAlignment="1" applyProtection="1">
      <alignment vertical="center"/>
      <protection/>
    </xf>
    <xf numFmtId="171" fontId="7" fillId="0" borderId="16" xfId="0" applyNumberFormat="1" applyFont="1" applyFill="1" applyBorder="1" applyAlignment="1" applyProtection="1">
      <alignment horizontal="right" vertical="center"/>
      <protection/>
    </xf>
    <xf numFmtId="171" fontId="7" fillId="0" borderId="13" xfId="0" applyNumberFormat="1" applyFont="1" applyFill="1" applyBorder="1" applyAlignment="1" applyProtection="1">
      <alignment horizontal="right" vertical="center"/>
      <protection/>
    </xf>
    <xf numFmtId="171" fontId="6" fillId="0" borderId="13" xfId="0" applyNumberFormat="1" applyFont="1" applyFill="1" applyBorder="1" applyAlignment="1" applyProtection="1">
      <alignment vertical="center"/>
      <protection/>
    </xf>
    <xf numFmtId="171" fontId="6" fillId="0" borderId="13" xfId="0" applyNumberFormat="1" applyFont="1" applyFill="1" applyBorder="1" applyAlignment="1" applyProtection="1">
      <alignment/>
      <protection/>
    </xf>
    <xf numFmtId="171" fontId="6" fillId="0" borderId="16" xfId="0" applyNumberFormat="1" applyFont="1" applyFill="1" applyBorder="1" applyAlignment="1" applyProtection="1">
      <alignment vertical="center"/>
      <protection/>
    </xf>
    <xf numFmtId="171" fontId="6" fillId="0" borderId="16" xfId="0" applyNumberFormat="1" applyFont="1" applyFill="1" applyBorder="1" applyAlignment="1" applyProtection="1">
      <alignment horizontal="right" vertical="center"/>
      <protection/>
    </xf>
    <xf numFmtId="171" fontId="6" fillId="0" borderId="13" xfId="0" applyNumberFormat="1" applyFont="1" applyFill="1" applyBorder="1" applyAlignment="1" applyProtection="1">
      <alignment horizontal="right" vertical="center"/>
      <protection/>
    </xf>
    <xf numFmtId="9" fontId="15" fillId="0" borderId="15" xfId="0" applyNumberFormat="1" applyFont="1" applyFill="1" applyBorder="1" applyAlignment="1" applyProtection="1">
      <alignment horizontal="center" vertical="center"/>
      <protection/>
    </xf>
    <xf numFmtId="171" fontId="6" fillId="0" borderId="16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 horizontal="right"/>
      <protection/>
    </xf>
    <xf numFmtId="0" fontId="9" fillId="2" borderId="25" xfId="0" applyNumberFormat="1" applyFont="1" applyFill="1" applyBorder="1" applyAlignment="1" applyProtection="1">
      <alignment horizontal="center" vertical="center"/>
      <protection/>
    </xf>
    <xf numFmtId="4" fontId="7" fillId="2" borderId="26" xfId="0" applyNumberFormat="1" applyFont="1" applyFill="1" applyBorder="1" applyAlignment="1" applyProtection="1">
      <alignment horizontal="right"/>
      <protection/>
    </xf>
    <xf numFmtId="0" fontId="22" fillId="0" borderId="8" xfId="0" applyNumberFormat="1" applyFont="1" applyFill="1" applyBorder="1" applyAlignment="1" applyProtection="1">
      <alignment/>
      <protection/>
    </xf>
    <xf numFmtId="171" fontId="23" fillId="0" borderId="13" xfId="0" applyNumberFormat="1" applyFont="1" applyFill="1" applyBorder="1" applyAlignment="1" applyProtection="1">
      <alignment/>
      <protection/>
    </xf>
    <xf numFmtId="171" fontId="23" fillId="0" borderId="15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/>
      <protection/>
    </xf>
    <xf numFmtId="0" fontId="18" fillId="0" borderId="27" xfId="0" applyNumberFormat="1" applyFont="1" applyFill="1" applyBorder="1" applyAlignment="1" applyProtection="1">
      <alignment vertical="center"/>
      <protection/>
    </xf>
    <xf numFmtId="4" fontId="6" fillId="0" borderId="28" xfId="0" applyNumberFormat="1" applyFont="1" applyFill="1" applyBorder="1" applyAlignment="1" applyProtection="1">
      <alignment horizontal="right" vertical="center"/>
      <protection/>
    </xf>
    <xf numFmtId="171" fontId="6" fillId="0" borderId="28" xfId="0" applyNumberFormat="1" applyFont="1" applyFill="1" applyBorder="1" applyAlignment="1" applyProtection="1">
      <alignment vertical="center"/>
      <protection/>
    </xf>
    <xf numFmtId="171" fontId="6" fillId="0" borderId="28" xfId="0" applyNumberFormat="1" applyFont="1" applyFill="1" applyBorder="1" applyAlignment="1" applyProtection="1">
      <alignment/>
      <protection/>
    </xf>
    <xf numFmtId="4" fontId="6" fillId="0" borderId="28" xfId="0" applyNumberFormat="1" applyFont="1" applyFill="1" applyBorder="1" applyAlignment="1" applyProtection="1">
      <alignment horizontal="right"/>
      <protection/>
    </xf>
    <xf numFmtId="171" fontId="7" fillId="0" borderId="28" xfId="0" applyNumberFormat="1" applyFont="1" applyFill="1" applyBorder="1" applyAlignment="1" applyProtection="1">
      <alignment vertical="center"/>
      <protection/>
    </xf>
    <xf numFmtId="4" fontId="7" fillId="0" borderId="18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71" fontId="25" fillId="0" borderId="13" xfId="0" applyNumberFormat="1" applyFont="1" applyFill="1" applyBorder="1" applyAlignment="1" applyProtection="1">
      <alignment/>
      <protection/>
    </xf>
    <xf numFmtId="171" fontId="25" fillId="0" borderId="15" xfId="0" applyNumberFormat="1" applyFont="1" applyFill="1" applyBorder="1" applyAlignment="1" applyProtection="1">
      <alignment/>
      <protection/>
    </xf>
    <xf numFmtId="0" fontId="7" fillId="0" borderId="29" xfId="0" applyNumberFormat="1" applyFont="1" applyFill="1" applyBorder="1" applyAlignment="1" applyProtection="1">
      <alignment/>
      <protection/>
    </xf>
    <xf numFmtId="0" fontId="8" fillId="0" borderId="30" xfId="0" applyNumberFormat="1" applyFont="1" applyFill="1" applyBorder="1" applyAlignment="1" applyProtection="1">
      <alignment/>
      <protection/>
    </xf>
    <xf numFmtId="9" fontId="6" fillId="0" borderId="13" xfId="0" applyNumberFormat="1" applyFont="1" applyFill="1" applyBorder="1" applyAlignment="1" applyProtection="1">
      <alignment/>
      <protection/>
    </xf>
    <xf numFmtId="9" fontId="6" fillId="0" borderId="15" xfId="0" applyNumberFormat="1" applyFont="1" applyFill="1" applyBorder="1" applyAlignment="1" applyProtection="1">
      <alignment/>
      <protection/>
    </xf>
    <xf numFmtId="0" fontId="7" fillId="0" borderId="30" xfId="0" applyNumberFormat="1" applyFont="1" applyFill="1" applyBorder="1" applyAlignment="1" applyProtection="1">
      <alignment horizontal="center"/>
      <protection/>
    </xf>
    <xf numFmtId="0" fontId="24" fillId="0" borderId="25" xfId="0" applyNumberFormat="1" applyFont="1" applyFill="1" applyBorder="1" applyAlignment="1" applyProtection="1">
      <alignment horizontal="center"/>
      <protection/>
    </xf>
    <xf numFmtId="3" fontId="7" fillId="0" borderId="31" xfId="0" applyNumberFormat="1" applyFont="1" applyFill="1" applyBorder="1" applyAlignment="1" applyProtection="1">
      <alignment horizontal="center"/>
      <protection/>
    </xf>
    <xf numFmtId="4" fontId="5" fillId="0" borderId="3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171" fontId="23" fillId="0" borderId="32" xfId="0" applyNumberFormat="1" applyFont="1" applyFill="1" applyBorder="1" applyAlignment="1" applyProtection="1">
      <alignment/>
      <protection/>
    </xf>
    <xf numFmtId="9" fontId="6" fillId="0" borderId="32" xfId="0" applyNumberFormat="1" applyFont="1" applyFill="1" applyBorder="1" applyAlignment="1" applyProtection="1">
      <alignment/>
      <protection/>
    </xf>
    <xf numFmtId="0" fontId="9" fillId="2" borderId="5" xfId="0" applyNumberFormat="1" applyFont="1" applyFill="1" applyBorder="1" applyAlignment="1" applyProtection="1">
      <alignment horizontal="center" vertical="center"/>
      <protection/>
    </xf>
    <xf numFmtId="0" fontId="18" fillId="0" borderId="33" xfId="0" applyNumberFormat="1" applyFont="1" applyFill="1" applyBorder="1" applyAlignment="1" applyProtection="1">
      <alignment vertical="center"/>
      <protection/>
    </xf>
    <xf numFmtId="0" fontId="18" fillId="0" borderId="34" xfId="0" applyNumberFormat="1" applyFont="1" applyFill="1" applyBorder="1" applyAlignment="1" applyProtection="1">
      <alignment vertical="center"/>
      <protection/>
    </xf>
    <xf numFmtId="4" fontId="7" fillId="2" borderId="35" xfId="0" applyNumberFormat="1" applyFont="1" applyFill="1" applyBorder="1" applyAlignment="1" applyProtection="1">
      <alignment horizontal="right"/>
      <protection/>
    </xf>
    <xf numFmtId="4" fontId="6" fillId="0" borderId="14" xfId="0" applyNumberFormat="1" applyFont="1" applyFill="1" applyBorder="1" applyAlignment="1" applyProtection="1">
      <alignment vertical="center"/>
      <protection/>
    </xf>
    <xf numFmtId="4" fontId="6" fillId="0" borderId="14" xfId="0" applyNumberFormat="1" applyFont="1" applyFill="1" applyBorder="1" applyAlignment="1" applyProtection="1">
      <alignment/>
      <protection/>
    </xf>
    <xf numFmtId="4" fontId="6" fillId="0" borderId="36" xfId="0" applyNumberFormat="1" applyFont="1" applyFill="1" applyBorder="1" applyAlignment="1" applyProtection="1">
      <alignment/>
      <protection/>
    </xf>
    <xf numFmtId="4" fontId="6" fillId="0" borderId="37" xfId="0" applyNumberFormat="1" applyFont="1" applyFill="1" applyBorder="1" applyAlignment="1" applyProtection="1">
      <alignment/>
      <protection/>
    </xf>
    <xf numFmtId="4" fontId="6" fillId="0" borderId="36" xfId="0" applyNumberFormat="1" applyFont="1" applyFill="1" applyBorder="1" applyAlignment="1" applyProtection="1">
      <alignment horizontal="right" vertical="center"/>
      <protection/>
    </xf>
    <xf numFmtId="4" fontId="6" fillId="0" borderId="37" xfId="0" applyNumberFormat="1" applyFont="1" applyFill="1" applyBorder="1" applyAlignment="1" applyProtection="1">
      <alignment horizontal="right" vertical="center"/>
      <protection/>
    </xf>
    <xf numFmtId="3" fontId="6" fillId="0" borderId="16" xfId="0" applyNumberFormat="1" applyFont="1" applyFill="1" applyBorder="1" applyAlignment="1" applyProtection="1">
      <alignment horizontal="right"/>
      <protection/>
    </xf>
    <xf numFmtId="171" fontId="26" fillId="0" borderId="13" xfId="0" applyNumberFormat="1" applyFont="1" applyFill="1" applyBorder="1" applyAlignment="1" applyProtection="1">
      <alignment/>
      <protection/>
    </xf>
    <xf numFmtId="0" fontId="18" fillId="0" borderId="38" xfId="0" applyNumberFormat="1" applyFont="1" applyFill="1" applyBorder="1" applyAlignment="1" applyProtection="1">
      <alignment vertical="center"/>
      <protection/>
    </xf>
    <xf numFmtId="4" fontId="6" fillId="0" borderId="39" xfId="0" applyNumberFormat="1" applyFont="1" applyFill="1" applyBorder="1" applyAlignment="1" applyProtection="1">
      <alignment horizontal="right" vertical="center"/>
      <protection/>
    </xf>
    <xf numFmtId="171" fontId="6" fillId="0" borderId="39" xfId="0" applyNumberFormat="1" applyFont="1" applyFill="1" applyBorder="1" applyAlignment="1" applyProtection="1">
      <alignment horizontal="right" vertical="center"/>
      <protection/>
    </xf>
    <xf numFmtId="171" fontId="6" fillId="0" borderId="39" xfId="0" applyNumberFormat="1" applyFont="1" applyFill="1" applyBorder="1" applyAlignment="1" applyProtection="1">
      <alignment/>
      <protection/>
    </xf>
    <xf numFmtId="4" fontId="6" fillId="0" borderId="39" xfId="0" applyNumberFormat="1" applyFont="1" applyFill="1" applyBorder="1" applyAlignment="1" applyProtection="1">
      <alignment horizontal="right"/>
      <protection/>
    </xf>
    <xf numFmtId="171" fontId="7" fillId="0" borderId="39" xfId="0" applyNumberFormat="1" applyFont="1" applyFill="1" applyBorder="1" applyAlignment="1" applyProtection="1">
      <alignment horizontal="right" vertical="center"/>
      <protection/>
    </xf>
    <xf numFmtId="4" fontId="6" fillId="0" borderId="40" xfId="0" applyNumberFormat="1" applyFont="1" applyFill="1" applyBorder="1" applyAlignment="1" applyProtection="1">
      <alignment/>
      <protection/>
    </xf>
    <xf numFmtId="4" fontId="7" fillId="0" borderId="41" xfId="0" applyNumberFormat="1" applyFont="1" applyFill="1" applyBorder="1" applyAlignment="1" applyProtection="1">
      <alignment/>
      <protection/>
    </xf>
    <xf numFmtId="0" fontId="22" fillId="0" borderId="31" xfId="0" applyNumberFormat="1" applyFont="1" applyFill="1" applyBorder="1" applyAlignment="1" applyProtection="1">
      <alignment horizontal="left"/>
      <protection/>
    </xf>
    <xf numFmtId="4" fontId="6" fillId="0" borderId="16" xfId="0" applyNumberFormat="1" applyFont="1" applyFill="1" applyBorder="1" applyAlignment="1" applyProtection="1">
      <alignment/>
      <protection/>
    </xf>
    <xf numFmtId="4" fontId="7" fillId="0" borderId="16" xfId="0" applyNumberFormat="1" applyFont="1" applyFill="1" applyBorder="1" applyAlignment="1" applyProtection="1">
      <alignment vertical="center"/>
      <protection/>
    </xf>
    <xf numFmtId="4" fontId="5" fillId="0" borderId="20" xfId="0" applyNumberFormat="1" applyFont="1" applyFill="1" applyBorder="1" applyAlignment="1" applyProtection="1">
      <alignment horizontal="right"/>
      <protection/>
    </xf>
    <xf numFmtId="4" fontId="6" fillId="0" borderId="16" xfId="0" applyNumberFormat="1" applyFont="1" applyFill="1" applyBorder="1" applyAlignment="1" applyProtection="1">
      <alignment vertical="center"/>
      <protection/>
    </xf>
    <xf numFmtId="0" fontId="15" fillId="0" borderId="42" xfId="0" applyNumberFormat="1" applyFont="1" applyFill="1" applyBorder="1" applyAlignment="1" applyProtection="1">
      <alignment vertical="center"/>
      <protection/>
    </xf>
    <xf numFmtId="4" fontId="6" fillId="0" borderId="43" xfId="0" applyNumberFormat="1" applyFont="1" applyFill="1" applyBorder="1" applyAlignment="1" applyProtection="1">
      <alignment vertical="center"/>
      <protection/>
    </xf>
    <xf numFmtId="171" fontId="6" fillId="0" borderId="43" xfId="0" applyNumberFormat="1" applyFont="1" applyFill="1" applyBorder="1" applyAlignment="1" applyProtection="1">
      <alignment vertical="center"/>
      <protection/>
    </xf>
    <xf numFmtId="171" fontId="7" fillId="0" borderId="43" xfId="0" applyNumberFormat="1" applyFont="1" applyFill="1" applyBorder="1" applyAlignment="1" applyProtection="1">
      <alignment vertical="center"/>
      <protection/>
    </xf>
    <xf numFmtId="4" fontId="6" fillId="0" borderId="44" xfId="0" applyNumberFormat="1" applyFont="1" applyFill="1" applyBorder="1" applyAlignment="1" applyProtection="1">
      <alignment vertical="center"/>
      <protection/>
    </xf>
    <xf numFmtId="0" fontId="4" fillId="0" borderId="45" xfId="0" applyNumberFormat="1" applyFont="1" applyFill="1" applyBorder="1" applyAlignment="1" applyProtection="1">
      <alignment/>
      <protection/>
    </xf>
    <xf numFmtId="0" fontId="18" fillId="0" borderId="27" xfId="0" applyNumberFormat="1" applyFont="1" applyFill="1" applyBorder="1" applyAlignment="1" applyProtection="1">
      <alignment/>
      <protection/>
    </xf>
    <xf numFmtId="4" fontId="6" fillId="0" borderId="28" xfId="0" applyNumberFormat="1" applyFont="1" applyFill="1" applyBorder="1" applyAlignment="1" applyProtection="1">
      <alignment/>
      <protection/>
    </xf>
    <xf numFmtId="171" fontId="7" fillId="0" borderId="28" xfId="0" applyNumberFormat="1" applyFont="1" applyFill="1" applyBorder="1" applyAlignment="1" applyProtection="1">
      <alignment/>
      <protection/>
    </xf>
    <xf numFmtId="171" fontId="6" fillId="0" borderId="43" xfId="0" applyNumberFormat="1" applyFont="1" applyFill="1" applyBorder="1" applyAlignment="1" applyProtection="1">
      <alignment/>
      <protection/>
    </xf>
    <xf numFmtId="4" fontId="6" fillId="0" borderId="43" xfId="0" applyNumberFormat="1" applyFont="1" applyFill="1" applyBorder="1" applyAlignment="1" applyProtection="1">
      <alignment horizontal="right"/>
      <protection/>
    </xf>
    <xf numFmtId="10" fontId="18" fillId="0" borderId="27" xfId="0" applyNumberFormat="1" applyFont="1" applyFill="1" applyBorder="1" applyAlignment="1" applyProtection="1">
      <alignment horizontal="left" vertical="center"/>
      <protection/>
    </xf>
    <xf numFmtId="171" fontId="6" fillId="0" borderId="28" xfId="0" applyNumberFormat="1" applyFont="1" applyFill="1" applyBorder="1" applyAlignment="1" applyProtection="1">
      <alignment horizontal="right" vertical="center"/>
      <protection/>
    </xf>
    <xf numFmtId="171" fontId="7" fillId="0" borderId="28" xfId="0" applyNumberFormat="1" applyFont="1" applyFill="1" applyBorder="1" applyAlignment="1" applyProtection="1">
      <alignment horizontal="right" vertical="center"/>
      <protection/>
    </xf>
    <xf numFmtId="4" fontId="6" fillId="0" borderId="43" xfId="0" applyNumberFormat="1" applyFont="1" applyFill="1" applyBorder="1" applyAlignment="1" applyProtection="1">
      <alignment horizontal="right" vertical="center"/>
      <protection/>
    </xf>
    <xf numFmtId="171" fontId="6" fillId="0" borderId="43" xfId="0" applyNumberFormat="1" applyFont="1" applyFill="1" applyBorder="1" applyAlignment="1" applyProtection="1">
      <alignment horizontal="right" vertical="center"/>
      <protection/>
    </xf>
    <xf numFmtId="4" fontId="6" fillId="0" borderId="43" xfId="0" applyNumberFormat="1" applyFont="1" applyFill="1" applyBorder="1" applyAlignment="1" applyProtection="1">
      <alignment/>
      <protection/>
    </xf>
    <xf numFmtId="171" fontId="7" fillId="0" borderId="43" xfId="0" applyNumberFormat="1" applyFont="1" applyFill="1" applyBorder="1" applyAlignment="1" applyProtection="1">
      <alignment horizontal="right" vertical="center"/>
      <protection/>
    </xf>
    <xf numFmtId="4" fontId="6" fillId="0" borderId="44" xfId="0" applyNumberFormat="1" applyFont="1" applyFill="1" applyBorder="1" applyAlignment="1" applyProtection="1">
      <alignment/>
      <protection/>
    </xf>
    <xf numFmtId="4" fontId="7" fillId="0" borderId="45" xfId="0" applyNumberFormat="1" applyFont="1" applyFill="1" applyBorder="1" applyAlignment="1" applyProtection="1">
      <alignment/>
      <protection/>
    </xf>
    <xf numFmtId="4" fontId="6" fillId="0" borderId="28" xfId="0" applyNumberFormat="1" applyFont="1" applyFill="1" applyBorder="1" applyAlignment="1" applyProtection="1">
      <alignment vertical="center"/>
      <protection/>
    </xf>
    <xf numFmtId="0" fontId="18" fillId="0" borderId="46" xfId="0" applyNumberFormat="1" applyFont="1" applyFill="1" applyBorder="1" applyAlignment="1" applyProtection="1">
      <alignment vertical="center"/>
      <protection/>
    </xf>
    <xf numFmtId="4" fontId="6" fillId="0" borderId="44" xfId="0" applyNumberFormat="1" applyFont="1" applyFill="1" applyBorder="1" applyAlignment="1" applyProtection="1">
      <alignment horizontal="right" vertical="center"/>
      <protection/>
    </xf>
    <xf numFmtId="0" fontId="28" fillId="0" borderId="0" xfId="0" applyNumberFormat="1" applyFont="1" applyFill="1" applyBorder="1" applyAlignment="1" applyProtection="1">
      <alignment/>
      <protection/>
    </xf>
    <xf numFmtId="171" fontId="5" fillId="0" borderId="0" xfId="0" applyNumberFormat="1" applyFont="1" applyFill="1" applyBorder="1" applyAlignment="1" applyProtection="1">
      <alignment/>
      <protection/>
    </xf>
    <xf numFmtId="4" fontId="5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 horizontal="right"/>
      <protection/>
    </xf>
    <xf numFmtId="10" fontId="7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171" fontId="5" fillId="0" borderId="20" xfId="0" applyNumberFormat="1" applyFont="1" applyFill="1" applyBorder="1" applyAlignment="1" applyProtection="1">
      <alignment horizontal="left"/>
      <protection/>
    </xf>
    <xf numFmtId="0" fontId="29" fillId="0" borderId="0" xfId="0" applyNumberFormat="1" applyFont="1" applyFill="1" applyBorder="1" applyAlignment="1" applyProtection="1">
      <alignment horizontal="center"/>
      <protection/>
    </xf>
    <xf numFmtId="171" fontId="6" fillId="0" borderId="28" xfId="0" applyNumberFormat="1" applyFont="1" applyFill="1" applyBorder="1" applyAlignment="1" applyProtection="1">
      <alignment/>
      <protection/>
    </xf>
    <xf numFmtId="171" fontId="6" fillId="0" borderId="28" xfId="0" applyNumberFormat="1" applyFont="1" applyFill="1" applyBorder="1" applyAlignment="1" applyProtection="1">
      <alignment vertical="center"/>
      <protection/>
    </xf>
    <xf numFmtId="171" fontId="6" fillId="0" borderId="43" xfId="0" applyNumberFormat="1" applyFont="1" applyFill="1" applyBorder="1" applyAlignment="1" applyProtection="1">
      <alignment vertical="center"/>
      <protection/>
    </xf>
    <xf numFmtId="171" fontId="6" fillId="0" borderId="28" xfId="0" applyNumberFormat="1" applyFont="1" applyFill="1" applyBorder="1" applyAlignment="1" applyProtection="1">
      <alignment horizontal="right" vertical="center"/>
      <protection/>
    </xf>
    <xf numFmtId="171" fontId="6" fillId="0" borderId="43" xfId="0" applyNumberFormat="1" applyFont="1" applyFill="1" applyBorder="1" applyAlignment="1" applyProtection="1">
      <alignment horizontal="right" vertical="center"/>
      <protection/>
    </xf>
    <xf numFmtId="4" fontId="6" fillId="0" borderId="16" xfId="0" applyNumberFormat="1" applyFont="1" applyFill="1" applyBorder="1" applyAlignment="1" applyProtection="1">
      <alignment vertical="center"/>
      <protection/>
    </xf>
    <xf numFmtId="0" fontId="18" fillId="0" borderId="3" xfId="0" applyNumberFormat="1" applyFont="1" applyFill="1" applyBorder="1" applyAlignment="1" applyProtection="1">
      <alignment vertical="center"/>
      <protection/>
    </xf>
    <xf numFmtId="4" fontId="6" fillId="0" borderId="15" xfId="0" applyNumberFormat="1" applyFont="1" applyFill="1" applyBorder="1" applyAlignment="1" applyProtection="1">
      <alignment horizontal="right" vertical="center"/>
      <protection/>
    </xf>
    <xf numFmtId="171" fontId="6" fillId="0" borderId="15" xfId="0" applyNumberFormat="1" applyFont="1" applyFill="1" applyBorder="1" applyAlignment="1" applyProtection="1">
      <alignment horizontal="right" vertical="center"/>
      <protection/>
    </xf>
    <xf numFmtId="4" fontId="6" fillId="0" borderId="15" xfId="0" applyNumberFormat="1" applyFont="1" applyFill="1" applyBorder="1" applyAlignment="1" applyProtection="1">
      <alignment/>
      <protection/>
    </xf>
    <xf numFmtId="171" fontId="7" fillId="0" borderId="15" xfId="0" applyNumberFormat="1" applyFont="1" applyFill="1" applyBorder="1" applyAlignment="1" applyProtection="1">
      <alignment horizontal="right" vertical="center"/>
      <protection/>
    </xf>
    <xf numFmtId="4" fontId="6" fillId="0" borderId="5" xfId="0" applyNumberFormat="1" applyFont="1" applyFill="1" applyBorder="1" applyAlignment="1" applyProtection="1">
      <alignment/>
      <protection/>
    </xf>
    <xf numFmtId="4" fontId="7" fillId="0" borderId="35" xfId="0" applyNumberFormat="1" applyFont="1" applyFill="1" applyBorder="1" applyAlignment="1" applyProtection="1">
      <alignment/>
      <protection/>
    </xf>
    <xf numFmtId="0" fontId="18" fillId="0" borderId="47" xfId="0" applyNumberFormat="1" applyFont="1" applyFill="1" applyBorder="1" applyAlignment="1" applyProtection="1">
      <alignment vertical="center"/>
      <protection/>
    </xf>
    <xf numFmtId="4" fontId="6" fillId="0" borderId="48" xfId="0" applyNumberFormat="1" applyFont="1" applyFill="1" applyBorder="1" applyAlignment="1" applyProtection="1">
      <alignment horizontal="right" vertical="center"/>
      <protection/>
    </xf>
    <xf numFmtId="171" fontId="6" fillId="0" borderId="48" xfId="0" applyNumberFormat="1" applyFont="1" applyFill="1" applyBorder="1" applyAlignment="1" applyProtection="1">
      <alignment horizontal="right" vertical="center"/>
      <protection/>
    </xf>
    <xf numFmtId="4" fontId="6" fillId="0" borderId="48" xfId="0" applyNumberFormat="1" applyFont="1" applyFill="1" applyBorder="1" applyAlignment="1" applyProtection="1">
      <alignment/>
      <protection/>
    </xf>
    <xf numFmtId="4" fontId="6" fillId="0" borderId="48" xfId="0" applyNumberFormat="1" applyFont="1" applyFill="1" applyBorder="1" applyAlignment="1" applyProtection="1">
      <alignment horizontal="right"/>
      <protection/>
    </xf>
    <xf numFmtId="171" fontId="7" fillId="0" borderId="48" xfId="0" applyNumberFormat="1" applyFont="1" applyFill="1" applyBorder="1" applyAlignment="1" applyProtection="1">
      <alignment horizontal="right" vertical="center"/>
      <protection/>
    </xf>
    <xf numFmtId="4" fontId="6" fillId="0" borderId="49" xfId="0" applyNumberFormat="1" applyFont="1" applyFill="1" applyBorder="1" applyAlignment="1" applyProtection="1">
      <alignment/>
      <protection/>
    </xf>
    <xf numFmtId="4" fontId="7" fillId="0" borderId="50" xfId="0" applyNumberFormat="1" applyFont="1" applyFill="1" applyBorder="1" applyAlignment="1" applyProtection="1">
      <alignment/>
      <protection/>
    </xf>
    <xf numFmtId="173" fontId="6" fillId="0" borderId="16" xfId="0" applyNumberFormat="1" applyFont="1" applyFill="1" applyBorder="1" applyAlignment="1" applyProtection="1">
      <alignment horizontal="right" vertical="center"/>
      <protection/>
    </xf>
    <xf numFmtId="173" fontId="6" fillId="0" borderId="16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71" fontId="4" fillId="0" borderId="2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0" xfId="0" applyNumberFormat="1" applyFont="1" applyFill="1" applyBorder="1" applyAlignment="1" applyProtection="1">
      <alignment/>
      <protection/>
    </xf>
    <xf numFmtId="0" fontId="4" fillId="0" borderId="20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171" fontId="6" fillId="0" borderId="39" xfId="0" applyNumberFormat="1" applyFont="1" applyFill="1" applyBorder="1" applyAlignment="1" applyProtection="1">
      <alignment horizontal="right" vertical="center"/>
      <protection/>
    </xf>
    <xf numFmtId="171" fontId="6" fillId="0" borderId="39" xfId="0" applyNumberFormat="1" applyFont="1" applyFill="1" applyBorder="1" applyAlignment="1" applyProtection="1">
      <alignment vertical="center"/>
      <protection/>
    </xf>
    <xf numFmtId="171" fontId="7" fillId="0" borderId="39" xfId="0" applyNumberFormat="1" applyFont="1" applyFill="1" applyBorder="1" applyAlignment="1" applyProtection="1">
      <alignment vertical="center"/>
      <protection/>
    </xf>
    <xf numFmtId="0" fontId="6" fillId="0" borderId="51" xfId="0" applyNumberFormat="1" applyFont="1" applyFill="1" applyBorder="1" applyAlignment="1" applyProtection="1">
      <alignment/>
      <protection/>
    </xf>
    <xf numFmtId="0" fontId="4" fillId="0" borderId="51" xfId="0" applyNumberFormat="1" applyFont="1" applyFill="1" applyBorder="1" applyAlignment="1" applyProtection="1">
      <alignment/>
      <protection/>
    </xf>
    <xf numFmtId="0" fontId="4" fillId="0" borderId="51" xfId="0" applyNumberFormat="1" applyFont="1" applyFill="1" applyBorder="1" applyAlignment="1" applyProtection="1">
      <alignment/>
      <protection/>
    </xf>
    <xf numFmtId="0" fontId="6" fillId="0" borderId="20" xfId="0" applyNumberFormat="1" applyFont="1" applyFill="1" applyBorder="1" applyAlignment="1" applyProtection="1">
      <alignment/>
      <protection/>
    </xf>
    <xf numFmtId="4" fontId="6" fillId="0" borderId="16" xfId="0" applyNumberFormat="1" applyFont="1" applyFill="1" applyBorder="1" applyAlignment="1" applyProtection="1">
      <alignment horizontal="center"/>
      <protection/>
    </xf>
    <xf numFmtId="0" fontId="15" fillId="0" borderId="52" xfId="0" applyNumberFormat="1" applyFont="1" applyFill="1" applyBorder="1" applyAlignment="1" applyProtection="1">
      <alignment horizontal="center" vertical="center"/>
      <protection/>
    </xf>
    <xf numFmtId="0" fontId="17" fillId="0" borderId="53" xfId="0" applyFont="1" applyBorder="1" applyAlignment="1">
      <alignment horizontal="center"/>
    </xf>
    <xf numFmtId="0" fontId="15" fillId="0" borderId="45" xfId="0" applyNumberFormat="1" applyFont="1" applyFill="1" applyBorder="1" applyAlignment="1" applyProtection="1">
      <alignment horizontal="center" vertical="center"/>
      <protection/>
    </xf>
    <xf numFmtId="0" fontId="15" fillId="0" borderId="19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 applyProtection="1">
      <alignment horizontal="left"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170" fontId="27" fillId="0" borderId="4" xfId="0" applyNumberFormat="1" applyFont="1" applyFill="1" applyBorder="1" applyAlignment="1" applyProtection="1">
      <alignment horizontal="center"/>
      <protection/>
    </xf>
    <xf numFmtId="0" fontId="0" fillId="0" borderId="4" xfId="0" applyBorder="1" applyAlignment="1">
      <alignment/>
    </xf>
    <xf numFmtId="170" fontId="2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170" fontId="20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horizont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85" zoomScaleNormal="85" workbookViewId="0" topLeftCell="A1">
      <selection activeCell="D12" sqref="D12"/>
    </sheetView>
  </sheetViews>
  <sheetFormatPr defaultColWidth="9.14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09" t="s">
        <v>0</v>
      </c>
      <c r="B1" s="209"/>
      <c r="C1" s="209"/>
      <c r="D1" s="209"/>
      <c r="E1" s="209"/>
      <c r="F1" s="209"/>
      <c r="G1" s="209"/>
    </row>
    <row r="2" spans="1:7" ht="16.5" customHeight="1">
      <c r="A2" s="210" t="s">
        <v>156</v>
      </c>
      <c r="B2" s="210"/>
      <c r="C2" s="210"/>
      <c r="D2" s="210"/>
      <c r="E2" s="210"/>
      <c r="F2" s="210"/>
      <c r="G2" s="210"/>
    </row>
    <row r="3" spans="1:7" ht="28.5" customHeight="1" thickBot="1">
      <c r="A3" s="193" t="s">
        <v>1</v>
      </c>
      <c r="B3" s="193"/>
      <c r="C3" s="211" t="s">
        <v>167</v>
      </c>
      <c r="D3" s="212"/>
      <c r="E3" s="212"/>
      <c r="F3" s="212"/>
      <c r="G3" s="212"/>
    </row>
    <row r="4" spans="1:7" ht="15.75" customHeight="1">
      <c r="A4" s="205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07" t="s">
        <v>5</v>
      </c>
    </row>
    <row r="5" spans="1:7" ht="16.5" customHeight="1" thickBot="1">
      <c r="A5" s="206"/>
      <c r="B5" s="68">
        <v>2014</v>
      </c>
      <c r="C5" s="68" t="s">
        <v>6</v>
      </c>
      <c r="D5" s="68">
        <v>2015</v>
      </c>
      <c r="E5" s="68" t="s">
        <v>6</v>
      </c>
      <c r="F5" s="69" t="s">
        <v>19</v>
      </c>
      <c r="G5" s="208"/>
    </row>
    <row r="6" spans="1:7" ht="15.75" customHeight="1">
      <c r="A6" s="137" t="s">
        <v>162</v>
      </c>
      <c r="B6" s="138"/>
      <c r="C6" s="140"/>
      <c r="D6" s="138"/>
      <c r="E6" s="140"/>
      <c r="F6" s="141"/>
      <c r="G6" s="142"/>
    </row>
    <row r="7" spans="1:9" ht="15.75" customHeight="1">
      <c r="A7" s="143" t="s">
        <v>80</v>
      </c>
      <c r="B7" s="95">
        <v>69</v>
      </c>
      <c r="C7" s="145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09"/>
    </row>
    <row r="8" spans="1:9" ht="15.75" customHeight="1">
      <c r="A8" s="91" t="s">
        <v>81</v>
      </c>
      <c r="B8" s="92">
        <v>58</v>
      </c>
      <c r="C8" s="96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09"/>
    </row>
    <row r="9" spans="1:9" ht="15.75" customHeight="1">
      <c r="A9" s="91" t="s">
        <v>82</v>
      </c>
      <c r="B9" s="92">
        <v>42</v>
      </c>
      <c r="C9" s="96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96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96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96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4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47"/>
      <c r="C14" s="140"/>
      <c r="D14" s="147"/>
      <c r="E14" s="140"/>
      <c r="F14" s="141"/>
      <c r="G14" s="142"/>
    </row>
    <row r="15" spans="1:7" ht="15.75" customHeight="1">
      <c r="A15" s="148" t="s">
        <v>125</v>
      </c>
      <c r="B15" s="95">
        <v>54</v>
      </c>
      <c r="C15" s="96">
        <v>1300</v>
      </c>
      <c r="D15" s="95">
        <v>54</v>
      </c>
      <c r="E15" s="96">
        <v>1300</v>
      </c>
      <c r="F15" s="118">
        <f aca="true" t="shared" si="1" ref="F15:F20">D15*E15</f>
        <v>70200</v>
      </c>
      <c r="G15" s="45"/>
    </row>
    <row r="16" spans="1:7" ht="15.75" customHeight="1">
      <c r="A16" s="143" t="s">
        <v>128</v>
      </c>
      <c r="B16" s="95">
        <v>44</v>
      </c>
      <c r="C16" s="145">
        <v>140</v>
      </c>
      <c r="D16" s="95">
        <v>44</v>
      </c>
      <c r="E16" s="145">
        <v>140</v>
      </c>
      <c r="F16" s="118">
        <f t="shared" si="1"/>
        <v>6160</v>
      </c>
      <c r="G16" s="45"/>
    </row>
    <row r="17" spans="1:7" ht="15.75" customHeight="1">
      <c r="A17" s="91" t="s">
        <v>58</v>
      </c>
      <c r="B17" s="95">
        <v>33</v>
      </c>
      <c r="C17" s="150">
        <v>160</v>
      </c>
      <c r="D17" s="95">
        <v>33</v>
      </c>
      <c r="E17" s="150">
        <v>160</v>
      </c>
      <c r="F17" s="118">
        <f t="shared" si="1"/>
        <v>5280</v>
      </c>
      <c r="G17" s="97"/>
    </row>
    <row r="18" spans="1:7" ht="15.75" customHeight="1">
      <c r="A18" s="91" t="s">
        <v>137</v>
      </c>
      <c r="B18" s="95">
        <v>10</v>
      </c>
      <c r="C18" s="150">
        <v>0</v>
      </c>
      <c r="D18" s="95">
        <v>10</v>
      </c>
      <c r="E18" s="150">
        <v>0</v>
      </c>
      <c r="F18" s="118">
        <f t="shared" si="1"/>
        <v>0</v>
      </c>
      <c r="G18" s="97"/>
    </row>
    <row r="19" spans="1:7" ht="15.75" customHeight="1">
      <c r="A19" s="91" t="s">
        <v>140</v>
      </c>
      <c r="B19" s="95">
        <v>10</v>
      </c>
      <c r="C19" s="150">
        <v>50</v>
      </c>
      <c r="D19" s="95">
        <v>10</v>
      </c>
      <c r="E19" s="150">
        <v>50</v>
      </c>
      <c r="F19" s="118">
        <f t="shared" si="1"/>
        <v>500</v>
      </c>
      <c r="G19" s="97"/>
    </row>
    <row r="20" spans="1:7" ht="15.75" customHeight="1">
      <c r="A20" s="91" t="s">
        <v>124</v>
      </c>
      <c r="B20" s="128">
        <v>20</v>
      </c>
      <c r="C20" s="129">
        <v>0</v>
      </c>
      <c r="D20" s="128">
        <v>20</v>
      </c>
      <c r="E20" s="129">
        <v>0</v>
      </c>
      <c r="F20" s="130">
        <f t="shared" si="1"/>
        <v>0</v>
      </c>
      <c r="G20" s="131"/>
    </row>
    <row r="21" spans="1:7" ht="15.75" customHeight="1" thickBot="1">
      <c r="A21" s="60" t="s">
        <v>130</v>
      </c>
      <c r="B21" s="204" t="s">
        <v>150</v>
      </c>
      <c r="C21" s="75">
        <v>80</v>
      </c>
      <c r="D21" s="204" t="s">
        <v>150</v>
      </c>
      <c r="E21" s="75">
        <v>80</v>
      </c>
      <c r="F21" s="119">
        <v>50</v>
      </c>
      <c r="G21" s="44">
        <f>SUM(F15:F21)</f>
        <v>82190</v>
      </c>
    </row>
    <row r="22" spans="1:7" ht="15.75" customHeight="1" thickBot="1">
      <c r="A22" s="174" t="s">
        <v>108</v>
      </c>
      <c r="B22" s="22">
        <v>0</v>
      </c>
      <c r="C22" s="178">
        <v>0</v>
      </c>
      <c r="D22" s="22">
        <v>0</v>
      </c>
      <c r="E22" s="178">
        <v>0</v>
      </c>
      <c r="F22" s="179">
        <v>1000</v>
      </c>
      <c r="G22" s="180">
        <f>F22</f>
        <v>1000</v>
      </c>
    </row>
    <row r="23" spans="1:7" ht="15.75" customHeight="1">
      <c r="A23" s="137" t="s">
        <v>88</v>
      </c>
      <c r="B23" s="147"/>
      <c r="C23" s="154"/>
      <c r="D23" s="147"/>
      <c r="E23" s="154"/>
      <c r="F23" s="155"/>
      <c r="G23" s="156"/>
    </row>
    <row r="24" spans="1:7" ht="15.75" customHeight="1">
      <c r="A24" s="113" t="s">
        <v>149</v>
      </c>
      <c r="B24" s="95">
        <v>123</v>
      </c>
      <c r="C24" s="96">
        <v>400</v>
      </c>
      <c r="D24" s="95">
        <v>123</v>
      </c>
      <c r="E24" s="96">
        <v>400</v>
      </c>
      <c r="F24" s="120">
        <f>D24*E24</f>
        <v>49200</v>
      </c>
      <c r="G24" s="97"/>
    </row>
    <row r="25" spans="1:7" ht="15.75" customHeight="1">
      <c r="A25" s="113" t="s">
        <v>145</v>
      </c>
      <c r="B25" s="95">
        <v>25</v>
      </c>
      <c r="C25" s="96">
        <v>50</v>
      </c>
      <c r="D25" s="95">
        <v>25</v>
      </c>
      <c r="E25" s="96">
        <v>50</v>
      </c>
      <c r="F25" s="120">
        <f>E25*D25</f>
        <v>1250</v>
      </c>
      <c r="G25" s="97"/>
    </row>
    <row r="26" spans="1:7" ht="15.75" customHeight="1">
      <c r="A26" s="113" t="s">
        <v>146</v>
      </c>
      <c r="B26" s="128">
        <v>25</v>
      </c>
      <c r="C26" s="199">
        <v>50</v>
      </c>
      <c r="D26" s="128">
        <v>25</v>
      </c>
      <c r="E26" s="199">
        <v>50</v>
      </c>
      <c r="F26" s="120">
        <f>E26*D26</f>
        <v>1250</v>
      </c>
      <c r="G26" s="131"/>
    </row>
    <row r="27" spans="1:7" ht="15.75" customHeight="1">
      <c r="A27" s="113" t="s">
        <v>147</v>
      </c>
      <c r="B27" s="128">
        <v>50</v>
      </c>
      <c r="C27" s="199">
        <v>0</v>
      </c>
      <c r="D27" s="128">
        <v>50</v>
      </c>
      <c r="E27" s="199">
        <v>0</v>
      </c>
      <c r="F27" s="120">
        <f>E27*D27</f>
        <v>0</v>
      </c>
      <c r="G27" s="131"/>
    </row>
    <row r="28" spans="1:7" ht="15.75" customHeight="1" thickBot="1">
      <c r="A28" s="114" t="s">
        <v>148</v>
      </c>
      <c r="B28" s="84">
        <v>0</v>
      </c>
      <c r="C28" s="74">
        <v>0</v>
      </c>
      <c r="D28" s="84">
        <v>0</v>
      </c>
      <c r="E28" s="74">
        <v>0</v>
      </c>
      <c r="F28" s="120">
        <f>E28*D28</f>
        <v>0</v>
      </c>
      <c r="G28" s="44">
        <f>SUM(F24:F28)</f>
        <v>51700</v>
      </c>
    </row>
    <row r="29" spans="1:7" ht="15.75" customHeight="1">
      <c r="A29" s="158" t="s">
        <v>93</v>
      </c>
      <c r="B29" s="147">
        <v>0</v>
      </c>
      <c r="C29" s="140">
        <v>0</v>
      </c>
      <c r="D29" s="147">
        <v>0</v>
      </c>
      <c r="E29" s="140">
        <v>0</v>
      </c>
      <c r="F29" s="159">
        <v>0</v>
      </c>
      <c r="G29" s="156"/>
    </row>
    <row r="30" spans="1:7" ht="15.75" customHeight="1">
      <c r="A30" s="113" t="s">
        <v>77</v>
      </c>
      <c r="B30" s="95">
        <v>0</v>
      </c>
      <c r="C30" s="96">
        <v>0</v>
      </c>
      <c r="D30" s="95">
        <v>0</v>
      </c>
      <c r="E30" s="96">
        <v>0</v>
      </c>
      <c r="F30" s="120">
        <v>0</v>
      </c>
      <c r="G30" s="97"/>
    </row>
    <row r="31" spans="1:7" ht="15.75" customHeight="1" thickBot="1">
      <c r="A31" s="114" t="s">
        <v>91</v>
      </c>
      <c r="B31" s="190">
        <v>0.021</v>
      </c>
      <c r="C31" s="134">
        <v>235000</v>
      </c>
      <c r="D31" s="190">
        <v>0.021</v>
      </c>
      <c r="E31" s="134">
        <v>235000</v>
      </c>
      <c r="F31" s="121">
        <f>D31*E31</f>
        <v>4935</v>
      </c>
      <c r="G31" s="44">
        <f>SUM(F29:F31)</f>
        <v>4935</v>
      </c>
    </row>
    <row r="32" spans="6:7" ht="15.75" customHeight="1" thickBot="1">
      <c r="F32" s="112" t="s">
        <v>21</v>
      </c>
      <c r="G32" s="115">
        <f>SUM(G13+G21+G22+G28+G31)</f>
        <v>435933.9469999999</v>
      </c>
    </row>
    <row r="33" spans="1:6" ht="15.75" customHeight="1">
      <c r="A33" s="164" t="s">
        <v>103</v>
      </c>
      <c r="C33" s="161">
        <f>SUM(E7:E13)</f>
        <v>8193.8659</v>
      </c>
      <c r="F33" s="6"/>
    </row>
    <row r="34" spans="1:7" ht="15.75" customHeight="1">
      <c r="A34" s="98" t="s">
        <v>100</v>
      </c>
      <c r="C34" s="161">
        <f>SUM(E15:E22)</f>
        <v>1730</v>
      </c>
      <c r="G34" s="55"/>
    </row>
    <row r="35" spans="1:7" ht="15.75" customHeight="1">
      <c r="A35" s="98" t="s">
        <v>101</v>
      </c>
      <c r="C35" s="161">
        <f>SUM(E24+E25+E26+E27+E28)</f>
        <v>500</v>
      </c>
      <c r="F35" s="167"/>
      <c r="G35" s="55"/>
    </row>
    <row r="36" spans="1:7" ht="15.75" customHeight="1" thickBot="1">
      <c r="A36" s="65" t="s">
        <v>102</v>
      </c>
      <c r="B36" s="56"/>
      <c r="C36" s="162">
        <f>SUM(E29+E30+E31)</f>
        <v>235000</v>
      </c>
      <c r="D36" s="56"/>
      <c r="E36" s="192"/>
      <c r="F36" s="163"/>
      <c r="G36" s="135"/>
    </row>
    <row r="37" spans="1:7" ht="15.75" customHeight="1" thickTop="1">
      <c r="A37" s="200" t="s">
        <v>168</v>
      </c>
      <c r="B37" s="201"/>
      <c r="C37" s="202"/>
      <c r="D37" s="202"/>
      <c r="E37" s="202"/>
      <c r="F37" s="202"/>
      <c r="G37" s="202"/>
    </row>
    <row r="38" spans="1:2" ht="15.75" customHeight="1">
      <c r="A38" s="53" t="s">
        <v>155</v>
      </c>
      <c r="B38" s="52"/>
    </row>
    <row r="39" spans="1:2" ht="15.75" customHeight="1">
      <c r="A39" s="191" t="s">
        <v>134</v>
      </c>
      <c r="B39" s="52"/>
    </row>
    <row r="40" spans="1:2" ht="15.75" customHeight="1">
      <c r="A40" s="53" t="s">
        <v>135</v>
      </c>
      <c r="B40" s="52"/>
    </row>
    <row r="41" spans="1:2" ht="15.75" customHeight="1">
      <c r="A41" s="160" t="s">
        <v>133</v>
      </c>
      <c r="B41" s="52"/>
    </row>
    <row r="42" ht="15.75" customHeight="1">
      <c r="A42" s="160" t="s">
        <v>169</v>
      </c>
    </row>
    <row r="43" spans="1:7" ht="15.75" customHeight="1" thickBot="1">
      <c r="A43" s="203" t="s">
        <v>121</v>
      </c>
      <c r="B43" s="195"/>
      <c r="C43" s="195"/>
      <c r="D43" s="195"/>
      <c r="E43" s="195"/>
      <c r="F43" s="195"/>
      <c r="G43" s="195"/>
    </row>
    <row r="44" spans="1:6" ht="15.75" customHeight="1" thickTop="1">
      <c r="A44" s="53"/>
      <c r="F44" s="167" t="s">
        <v>170</v>
      </c>
    </row>
    <row r="45" spans="1:7" ht="15.75" customHeight="1">
      <c r="A45" s="52"/>
      <c r="G45" s="3"/>
    </row>
    <row r="48" spans="2:3" ht="19.5">
      <c r="B48" s="8" t="s">
        <v>7</v>
      </c>
      <c r="C48" s="8"/>
    </row>
    <row r="50" spans="2:3" ht="15.75" customHeight="1">
      <c r="B50" s="9" t="s">
        <v>8</v>
      </c>
      <c r="C50" s="9"/>
    </row>
    <row r="53" ht="16.5" thickBot="1"/>
    <row r="54" spans="1:6" ht="19.5" customHeight="1" thickBot="1">
      <c r="A54" s="101" t="s">
        <v>72</v>
      </c>
      <c r="B54" s="132" t="s">
        <v>73</v>
      </c>
      <c r="C54" s="108">
        <f>G32</f>
        <v>435933.9469999999</v>
      </c>
      <c r="D54" s="107" t="str">
        <f>F32</f>
        <v>TOTAL</v>
      </c>
      <c r="E54" s="105" t="s">
        <v>71</v>
      </c>
      <c r="F54" s="106" t="s">
        <v>10</v>
      </c>
    </row>
    <row r="55" spans="1:6" ht="16.5">
      <c r="A55" s="17" t="s">
        <v>63</v>
      </c>
      <c r="B55" s="88">
        <v>150.4015</v>
      </c>
      <c r="C55" s="37"/>
      <c r="D55" s="103">
        <v>1</v>
      </c>
      <c r="E55" s="37">
        <f aca="true" t="shared" si="2" ref="E55:E62">B55*D55</f>
        <v>150.4015</v>
      </c>
      <c r="F55" s="29">
        <f>A68</f>
        <v>111.72351603589681</v>
      </c>
    </row>
    <row r="56" spans="1:6" ht="16.5">
      <c r="A56" s="17" t="s">
        <v>64</v>
      </c>
      <c r="B56" s="88">
        <v>740.5939</v>
      </c>
      <c r="C56" s="37"/>
      <c r="D56" s="103">
        <v>0.7</v>
      </c>
      <c r="E56" s="37">
        <f t="shared" si="2"/>
        <v>518.4157299999999</v>
      </c>
      <c r="F56" s="30">
        <f>D56*F55</f>
        <v>78.20646122512775</v>
      </c>
    </row>
    <row r="57" spans="1:6" ht="16.5">
      <c r="A57" s="17" t="s">
        <v>65</v>
      </c>
      <c r="B57" s="88">
        <v>3535.8594</v>
      </c>
      <c r="C57" s="37"/>
      <c r="D57" s="103">
        <v>0.5</v>
      </c>
      <c r="E57" s="37">
        <f t="shared" si="2"/>
        <v>1767.9297</v>
      </c>
      <c r="F57" s="30">
        <f>F55*D57</f>
        <v>55.861758017948404</v>
      </c>
    </row>
    <row r="58" spans="1:6" ht="16.5">
      <c r="A58" s="17" t="s">
        <v>66</v>
      </c>
      <c r="B58" s="88">
        <v>2153.8064</v>
      </c>
      <c r="C58" s="37"/>
      <c r="D58" s="103">
        <v>0.35</v>
      </c>
      <c r="E58" s="37">
        <f t="shared" si="2"/>
        <v>753.83224</v>
      </c>
      <c r="F58" s="30">
        <f>F55*D58</f>
        <v>39.10323061256388</v>
      </c>
    </row>
    <row r="59" spans="1:6" ht="16.5">
      <c r="A59" s="17" t="s">
        <v>74</v>
      </c>
      <c r="B59" s="88">
        <v>820.8598</v>
      </c>
      <c r="C59" s="37"/>
      <c r="D59" s="103">
        <v>0.1</v>
      </c>
      <c r="E59" s="37">
        <f t="shared" si="2"/>
        <v>82.08598</v>
      </c>
      <c r="F59" s="30">
        <f>F55*D59</f>
        <v>11.172351603589682</v>
      </c>
    </row>
    <row r="60" spans="1:6" ht="16.5">
      <c r="A60" s="17" t="s">
        <v>75</v>
      </c>
      <c r="B60" s="110">
        <v>762.727</v>
      </c>
      <c r="C60" s="1"/>
      <c r="D60" s="111">
        <v>0.1</v>
      </c>
      <c r="E60" s="37">
        <f t="shared" si="2"/>
        <v>76.2727</v>
      </c>
      <c r="F60" s="30">
        <f>F56*D60</f>
        <v>7.820646122512776</v>
      </c>
    </row>
    <row r="61" spans="1:6" ht="16.5">
      <c r="A61" s="17" t="s">
        <v>76</v>
      </c>
      <c r="B61" s="110">
        <v>29.6179</v>
      </c>
      <c r="C61" s="1"/>
      <c r="D61" s="111">
        <v>0.1</v>
      </c>
      <c r="E61" s="37">
        <f t="shared" si="2"/>
        <v>2.96179</v>
      </c>
      <c r="F61" s="30">
        <f>F57*D61</f>
        <v>5.586175801794841</v>
      </c>
    </row>
    <row r="62" spans="1:6" ht="17.25" thickBot="1">
      <c r="A62" s="11" t="s">
        <v>68</v>
      </c>
      <c r="B62" s="89">
        <v>550</v>
      </c>
      <c r="C62" s="38"/>
      <c r="D62" s="104">
        <v>1</v>
      </c>
      <c r="E62" s="38">
        <f t="shared" si="2"/>
        <v>550</v>
      </c>
      <c r="F62" s="31">
        <f>F55*D62</f>
        <v>111.72351603589681</v>
      </c>
    </row>
    <row r="63" spans="1:6" ht="18.75" customHeight="1" thickBot="1">
      <c r="A63" s="11" t="s">
        <v>69</v>
      </c>
      <c r="B63" s="89">
        <f>SUM(B55:B62)</f>
        <v>8743.8659</v>
      </c>
      <c r="C63" s="38"/>
      <c r="D63" s="14"/>
      <c r="E63" s="7">
        <f>SUM(E55:E62)</f>
        <v>3901.8996399999996</v>
      </c>
      <c r="F63" s="13"/>
    </row>
    <row r="66" ht="15.75" customHeight="1">
      <c r="A66" s="8" t="s">
        <v>18</v>
      </c>
    </row>
    <row r="67" ht="16.5" customHeight="1">
      <c r="A67" s="1">
        <f>(150.4015*1)+(740.5129*0.7)+(3536.2994*0.5)+(2154.0552*0.35)+(1613.531*0.1)+(822*1)</f>
        <v>4174.18265</v>
      </c>
    </row>
    <row r="68" ht="16.5" customHeight="1">
      <c r="A68" s="109">
        <f>C54/E63</f>
        <v>111.72351603589681</v>
      </c>
    </row>
    <row r="69" ht="15.75">
      <c r="A69" s="21"/>
    </row>
  </sheetData>
  <mergeCells count="5">
    <mergeCell ref="A4:A5"/>
    <mergeCell ref="G4:G5"/>
    <mergeCell ref="A1:G1"/>
    <mergeCell ref="A2:G2"/>
    <mergeCell ref="C3:G3"/>
  </mergeCells>
  <printOptions horizontalCentered="1"/>
  <pageMargins left="0.71" right="0.11811023622047245" top="0.03937007874015748" bottom="0" header="0.1968503937007874" footer="0"/>
  <pageSetup horizontalDpi="600" verticalDpi="600" orientation="landscape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zoomScale="85" zoomScaleNormal="85" workbookViewId="0" topLeftCell="A1">
      <selection activeCell="C25" sqref="C25"/>
    </sheetView>
  </sheetViews>
  <sheetFormatPr defaultColWidth="9.140625" defaultRowHeight="12.75"/>
  <cols>
    <col min="1" max="1" width="52.421875" style="4" customWidth="1"/>
    <col min="2" max="2" width="11.28125" style="4" customWidth="1"/>
    <col min="3" max="3" width="15.8515625" style="4" customWidth="1"/>
    <col min="4" max="4" width="12.421875" style="4" customWidth="1"/>
    <col min="5" max="5" width="11.7109375" style="4" customWidth="1"/>
    <col min="6" max="6" width="15.8515625" style="4" customWidth="1"/>
    <col min="7" max="7" width="15.7109375" style="4" customWidth="1"/>
    <col min="8" max="8" width="16.421875" style="4" customWidth="1"/>
    <col min="9" max="16384" width="12.00390625" style="4" customWidth="1"/>
  </cols>
  <sheetData>
    <row r="1" spans="1:8" s="5" customFormat="1" ht="22.5" customHeight="1">
      <c r="A1" s="214" t="s">
        <v>0</v>
      </c>
      <c r="B1" s="214"/>
      <c r="C1" s="214"/>
      <c r="D1" s="214"/>
      <c r="E1" s="214"/>
      <c r="F1" s="214"/>
      <c r="G1" s="214"/>
      <c r="H1" s="214"/>
    </row>
    <row r="2" spans="1:8" ht="16.5" customHeight="1">
      <c r="A2" s="215" t="s">
        <v>24</v>
      </c>
      <c r="B2" s="215"/>
      <c r="C2" s="215"/>
      <c r="D2" s="215"/>
      <c r="E2" s="215"/>
      <c r="F2" s="215"/>
      <c r="G2" s="215"/>
      <c r="H2" s="215"/>
    </row>
    <row r="3" spans="1:8" ht="16.5" customHeight="1">
      <c r="A3" s="215" t="s">
        <v>25</v>
      </c>
      <c r="B3" s="215"/>
      <c r="C3" s="215"/>
      <c r="D3" s="215"/>
      <c r="E3" s="215"/>
      <c r="F3" s="215"/>
      <c r="G3" s="215"/>
      <c r="H3" s="215"/>
    </row>
    <row r="4" spans="1:8" ht="16.5" customHeight="1">
      <c r="A4" s="216" t="s">
        <v>1</v>
      </c>
      <c r="B4" s="216"/>
      <c r="C4" s="216"/>
      <c r="D4" s="216"/>
      <c r="E4" s="216"/>
      <c r="F4" s="216"/>
      <c r="G4" s="216"/>
      <c r="H4" s="216"/>
    </row>
    <row r="6" spans="1:8" s="2" customFormat="1" ht="18.75" customHeight="1">
      <c r="A6" s="217" t="s">
        <v>78</v>
      </c>
      <c r="B6" s="217"/>
      <c r="C6" s="217"/>
      <c r="D6" s="217"/>
      <c r="E6" s="217"/>
      <c r="F6" s="217"/>
      <c r="G6" s="217"/>
      <c r="H6" s="217"/>
    </row>
    <row r="7" ht="16.5" thickBot="1"/>
    <row r="8" spans="1:8" ht="15.75" customHeight="1">
      <c r="A8" s="205" t="s">
        <v>2</v>
      </c>
      <c r="B8" s="66" t="s">
        <v>3</v>
      </c>
      <c r="C8" s="66" t="s">
        <v>4</v>
      </c>
      <c r="D8" s="66" t="s">
        <v>50</v>
      </c>
      <c r="E8" s="66" t="s">
        <v>3</v>
      </c>
      <c r="F8" s="66" t="s">
        <v>4</v>
      </c>
      <c r="G8" s="67" t="s">
        <v>5</v>
      </c>
      <c r="H8" s="207" t="s">
        <v>5</v>
      </c>
    </row>
    <row r="9" spans="1:8" ht="16.5" customHeight="1" thickBot="1">
      <c r="A9" s="206"/>
      <c r="B9" s="68">
        <v>2005</v>
      </c>
      <c r="C9" s="68" t="s">
        <v>6</v>
      </c>
      <c r="D9" s="82">
        <v>0</v>
      </c>
      <c r="E9" s="68">
        <v>2006</v>
      </c>
      <c r="F9" s="68" t="s">
        <v>6</v>
      </c>
      <c r="G9" s="69" t="s">
        <v>19</v>
      </c>
      <c r="H9" s="208"/>
    </row>
    <row r="10" spans="1:8" ht="16.5" customHeight="1">
      <c r="A10" s="61" t="s">
        <v>79</v>
      </c>
      <c r="B10" s="24"/>
      <c r="C10" s="26"/>
      <c r="D10" s="26"/>
      <c r="E10" s="24"/>
      <c r="F10" s="73"/>
      <c r="G10" s="116"/>
      <c r="H10" s="45"/>
    </row>
    <row r="11" spans="1:8" ht="16.5">
      <c r="A11" s="58" t="s">
        <v>80</v>
      </c>
      <c r="B11" s="22">
        <v>68</v>
      </c>
      <c r="C11" s="25">
        <v>150.4015</v>
      </c>
      <c r="D11" s="25">
        <f aca="true" t="shared" si="0" ref="D11:D17">B11*$D$9</f>
        <v>0</v>
      </c>
      <c r="E11" s="22">
        <f>B11+D11</f>
        <v>68</v>
      </c>
      <c r="F11" s="72">
        <v>150.4015</v>
      </c>
      <c r="G11" s="117">
        <f aca="true" t="shared" si="1" ref="G11:G17">E11*F11</f>
        <v>10227.302</v>
      </c>
      <c r="H11" s="42"/>
    </row>
    <row r="12" spans="1:8" ht="16.5">
      <c r="A12" s="59" t="s">
        <v>81</v>
      </c>
      <c r="B12" s="23">
        <v>57</v>
      </c>
      <c r="C12" s="26">
        <v>740.5939</v>
      </c>
      <c r="D12" s="25">
        <f t="shared" si="0"/>
        <v>0</v>
      </c>
      <c r="E12" s="22">
        <f>B12+D12</f>
        <v>57</v>
      </c>
      <c r="F12" s="73">
        <v>740.5939</v>
      </c>
      <c r="G12" s="117">
        <f t="shared" si="1"/>
        <v>42213.8523</v>
      </c>
      <c r="H12" s="43"/>
    </row>
    <row r="13" spans="1:8" ht="16.5" customHeight="1">
      <c r="A13" s="59" t="s">
        <v>82</v>
      </c>
      <c r="B13" s="23">
        <v>41</v>
      </c>
      <c r="C13" s="26">
        <v>3535.8594</v>
      </c>
      <c r="D13" s="25">
        <f t="shared" si="0"/>
        <v>0</v>
      </c>
      <c r="E13" s="22">
        <f>B13+D13</f>
        <v>41</v>
      </c>
      <c r="F13" s="73">
        <v>3535.8594</v>
      </c>
      <c r="G13" s="117">
        <f t="shared" si="1"/>
        <v>144970.2354</v>
      </c>
      <c r="H13" s="43"/>
    </row>
    <row r="14" spans="1:8" ht="16.5" customHeight="1">
      <c r="A14" s="59" t="s">
        <v>83</v>
      </c>
      <c r="B14" s="23">
        <v>32</v>
      </c>
      <c r="C14" s="26">
        <v>2153.8064</v>
      </c>
      <c r="D14" s="25">
        <f t="shared" si="0"/>
        <v>0</v>
      </c>
      <c r="E14" s="22">
        <f>B14+D14</f>
        <v>32</v>
      </c>
      <c r="F14" s="73">
        <v>2153.8064</v>
      </c>
      <c r="G14" s="117">
        <f t="shared" si="1"/>
        <v>68921.8048</v>
      </c>
      <c r="H14" s="43"/>
    </row>
    <row r="15" spans="1:8" ht="16.5" customHeight="1">
      <c r="A15" s="91" t="s">
        <v>84</v>
      </c>
      <c r="B15" s="92">
        <v>17</v>
      </c>
      <c r="C15" s="93">
        <v>820.8598</v>
      </c>
      <c r="D15" s="94">
        <f t="shared" si="0"/>
        <v>0</v>
      </c>
      <c r="E15" s="95">
        <f>B15+D15</f>
        <v>17</v>
      </c>
      <c r="F15" s="96">
        <v>820.8598</v>
      </c>
      <c r="G15" s="118">
        <f t="shared" si="1"/>
        <v>13954.6166</v>
      </c>
      <c r="H15" s="97"/>
    </row>
    <row r="16" spans="1:8" ht="16.5" customHeight="1">
      <c r="A16" s="91" t="s">
        <v>85</v>
      </c>
      <c r="B16" s="92">
        <v>17</v>
      </c>
      <c r="C16" s="93">
        <v>762.727</v>
      </c>
      <c r="D16" s="94">
        <f t="shared" si="0"/>
        <v>0</v>
      </c>
      <c r="E16" s="95">
        <v>10</v>
      </c>
      <c r="F16" s="96">
        <v>762.727</v>
      </c>
      <c r="G16" s="118">
        <f t="shared" si="1"/>
        <v>7627.2699999999995</v>
      </c>
      <c r="H16" s="97"/>
    </row>
    <row r="17" spans="1:8" ht="16.5" customHeight="1" thickBot="1">
      <c r="A17" s="60" t="s">
        <v>89</v>
      </c>
      <c r="B17" s="39">
        <v>17</v>
      </c>
      <c r="C17" s="40">
        <v>29.6179</v>
      </c>
      <c r="D17" s="83">
        <f t="shared" si="0"/>
        <v>0</v>
      </c>
      <c r="E17" s="84">
        <v>1</v>
      </c>
      <c r="F17" s="74">
        <v>29.6179</v>
      </c>
      <c r="G17" s="119">
        <f t="shared" si="1"/>
        <v>29.6179</v>
      </c>
      <c r="H17" s="44">
        <f>SUM(G11:G17)</f>
        <v>287944.699</v>
      </c>
    </row>
    <row r="18" spans="1:8" ht="16.5" customHeight="1">
      <c r="A18" s="61" t="s">
        <v>87</v>
      </c>
      <c r="B18" s="24"/>
      <c r="C18" s="26"/>
      <c r="D18" s="25"/>
      <c r="E18" s="22"/>
      <c r="F18" s="73"/>
      <c r="G18" s="116"/>
      <c r="H18" s="90"/>
    </row>
    <row r="19" spans="1:8" ht="16.5" customHeight="1">
      <c r="A19" s="62" t="s">
        <v>56</v>
      </c>
      <c r="B19" s="23">
        <v>54</v>
      </c>
      <c r="C19" s="26">
        <v>750</v>
      </c>
      <c r="D19" s="25">
        <f>B19*$D$9</f>
        <v>0</v>
      </c>
      <c r="E19" s="22">
        <f aca="true" t="shared" si="2" ref="E19:E28">B19+D19</f>
        <v>54</v>
      </c>
      <c r="F19" s="73">
        <v>750</v>
      </c>
      <c r="G19" s="117">
        <f aca="true" t="shared" si="3" ref="G19:G28">E19*F19</f>
        <v>40500</v>
      </c>
      <c r="H19" s="45"/>
    </row>
    <row r="20" spans="1:8" ht="16.5" customHeight="1">
      <c r="A20" s="58" t="s">
        <v>57</v>
      </c>
      <c r="B20" s="28">
        <v>42</v>
      </c>
      <c r="C20" s="25">
        <v>1300</v>
      </c>
      <c r="D20" s="25">
        <f>B20*$D$9</f>
        <v>0</v>
      </c>
      <c r="E20" s="22">
        <f t="shared" si="2"/>
        <v>42</v>
      </c>
      <c r="F20" s="72">
        <v>1200</v>
      </c>
      <c r="G20" s="117">
        <f t="shared" si="3"/>
        <v>50400</v>
      </c>
      <c r="H20" s="45"/>
    </row>
    <row r="21" spans="1:8" ht="16.5" customHeight="1">
      <c r="A21" s="124" t="s">
        <v>58</v>
      </c>
      <c r="B21" s="125">
        <v>25</v>
      </c>
      <c r="C21" s="126">
        <v>150</v>
      </c>
      <c r="D21" s="127">
        <f>B21*$D$9</f>
        <v>0</v>
      </c>
      <c r="E21" s="128">
        <v>30</v>
      </c>
      <c r="F21" s="129">
        <v>130</v>
      </c>
      <c r="G21" s="130">
        <f t="shared" si="3"/>
        <v>3900</v>
      </c>
      <c r="H21" s="131"/>
    </row>
    <row r="22" spans="1:8" ht="16.5" customHeight="1" thickBot="1">
      <c r="A22" s="60" t="s">
        <v>90</v>
      </c>
      <c r="B22" s="39"/>
      <c r="C22" s="41"/>
      <c r="D22" s="83"/>
      <c r="E22" s="84">
        <v>10</v>
      </c>
      <c r="F22" s="75">
        <v>60</v>
      </c>
      <c r="G22" s="119">
        <f t="shared" si="3"/>
        <v>600</v>
      </c>
      <c r="H22" s="44">
        <f>SUM(G19:G22)</f>
        <v>95400</v>
      </c>
    </row>
    <row r="23" spans="1:8" ht="16.5" customHeight="1">
      <c r="A23" s="61" t="s">
        <v>88</v>
      </c>
      <c r="B23" s="23">
        <v>122</v>
      </c>
      <c r="C23" s="27">
        <v>680</v>
      </c>
      <c r="D23" s="25">
        <f>B23*$D$9</f>
        <v>0</v>
      </c>
      <c r="E23" s="22">
        <f t="shared" si="2"/>
        <v>122</v>
      </c>
      <c r="F23" s="76">
        <v>700</v>
      </c>
      <c r="G23" s="117">
        <f t="shared" si="3"/>
        <v>85400</v>
      </c>
      <c r="H23" s="46"/>
    </row>
    <row r="24" spans="1:8" ht="16.5" customHeight="1">
      <c r="A24" s="59" t="s">
        <v>59</v>
      </c>
      <c r="B24" s="23">
        <v>0</v>
      </c>
      <c r="C24" s="26">
        <v>0</v>
      </c>
      <c r="D24" s="26"/>
      <c r="E24" s="22">
        <f t="shared" si="2"/>
        <v>0</v>
      </c>
      <c r="F24" s="73">
        <v>0</v>
      </c>
      <c r="G24" s="30">
        <f t="shared" si="3"/>
        <v>0</v>
      </c>
      <c r="H24" s="45"/>
    </row>
    <row r="25" spans="1:8" ht="16.5" customHeight="1">
      <c r="A25" s="59" t="s">
        <v>60</v>
      </c>
      <c r="B25" s="23">
        <v>0</v>
      </c>
      <c r="C25" s="26">
        <v>0</v>
      </c>
      <c r="D25" s="26"/>
      <c r="E25" s="22">
        <f t="shared" si="2"/>
        <v>0</v>
      </c>
      <c r="F25" s="73">
        <v>0</v>
      </c>
      <c r="G25" s="30">
        <f t="shared" si="3"/>
        <v>0</v>
      </c>
      <c r="H25" s="45"/>
    </row>
    <row r="26" spans="1:8" ht="16.5" customHeight="1">
      <c r="A26" s="59" t="s">
        <v>58</v>
      </c>
      <c r="B26" s="23">
        <v>0</v>
      </c>
      <c r="C26" s="26">
        <v>0</v>
      </c>
      <c r="D26" s="26"/>
      <c r="E26" s="22">
        <f t="shared" si="2"/>
        <v>0</v>
      </c>
      <c r="F26" s="73">
        <v>0</v>
      </c>
      <c r="G26" s="30">
        <f t="shared" si="3"/>
        <v>0</v>
      </c>
      <c r="H26" s="45"/>
    </row>
    <row r="27" spans="1:8" ht="16.5" customHeight="1">
      <c r="A27" s="63" t="s">
        <v>61</v>
      </c>
      <c r="B27" s="23">
        <v>0</v>
      </c>
      <c r="C27" s="26">
        <v>0</v>
      </c>
      <c r="D27" s="26"/>
      <c r="E27" s="22">
        <f t="shared" si="2"/>
        <v>0</v>
      </c>
      <c r="F27" s="73">
        <v>0</v>
      </c>
      <c r="G27" s="30">
        <f t="shared" si="3"/>
        <v>0</v>
      </c>
      <c r="H27" s="45"/>
    </row>
    <row r="28" spans="1:8" ht="16.5" customHeight="1">
      <c r="A28" s="113" t="s">
        <v>62</v>
      </c>
      <c r="B28" s="92">
        <v>0</v>
      </c>
      <c r="C28" s="93">
        <v>0</v>
      </c>
      <c r="D28" s="93"/>
      <c r="E28" s="95">
        <f t="shared" si="2"/>
        <v>0</v>
      </c>
      <c r="F28" s="96">
        <v>0</v>
      </c>
      <c r="G28" s="120">
        <f t="shared" si="3"/>
        <v>0</v>
      </c>
      <c r="H28" s="97"/>
    </row>
    <row r="29" spans="1:8" ht="16.5" customHeight="1" thickBot="1">
      <c r="A29" s="114" t="s">
        <v>77</v>
      </c>
      <c r="B29" s="39">
        <v>0</v>
      </c>
      <c r="C29" s="40">
        <v>0</v>
      </c>
      <c r="D29" s="40"/>
      <c r="E29" s="122">
        <v>2500</v>
      </c>
      <c r="F29" s="74">
        <v>0</v>
      </c>
      <c r="G29" s="121">
        <v>2500</v>
      </c>
      <c r="H29" s="44">
        <f>SUM(G23:G29)</f>
        <v>87900</v>
      </c>
    </row>
    <row r="30" spans="7:8" ht="19.5" customHeight="1" thickBot="1">
      <c r="G30" s="112" t="s">
        <v>21</v>
      </c>
      <c r="H30" s="115">
        <f>SUM(H17+H22+H29)</f>
        <v>471244.699</v>
      </c>
    </row>
    <row r="31" ht="15.75">
      <c r="G31" s="6"/>
    </row>
    <row r="32" spans="1:8" ht="17.25" customHeight="1">
      <c r="A32" s="98" t="s">
        <v>86</v>
      </c>
      <c r="H32" s="55"/>
    </row>
    <row r="33" spans="1:6" ht="16.5" customHeight="1" thickBot="1">
      <c r="A33" s="65" t="s">
        <v>22</v>
      </c>
      <c r="B33" s="56"/>
      <c r="C33" s="57">
        <f>SUM(C19:C23)</f>
        <v>2880</v>
      </c>
      <c r="D33" s="57"/>
      <c r="E33" s="56"/>
      <c r="F33" s="57">
        <f>SUM(F19:F23)</f>
        <v>2840</v>
      </c>
    </row>
    <row r="34" spans="2:7" ht="16.5" thickTop="1">
      <c r="B34" s="52"/>
      <c r="G34" s="51"/>
    </row>
    <row r="35" ht="15.75">
      <c r="B35" s="52"/>
    </row>
    <row r="37" ht="15.75" customHeight="1" hidden="1"/>
    <row r="38" ht="15.75">
      <c r="G38" s="3"/>
    </row>
    <row r="41" spans="2:4" ht="19.5">
      <c r="B41" s="8" t="s">
        <v>7</v>
      </c>
      <c r="C41" s="8"/>
      <c r="D41" s="8"/>
    </row>
    <row r="43" spans="2:4" ht="15.75" customHeight="1">
      <c r="B43" s="9" t="s">
        <v>8</v>
      </c>
      <c r="C43" s="9"/>
      <c r="D43" s="9"/>
    </row>
    <row r="46" ht="16.5" thickBot="1"/>
    <row r="47" spans="1:7" ht="19.5" customHeight="1" thickBot="1">
      <c r="A47" s="101" t="s">
        <v>72</v>
      </c>
      <c r="B47" s="132" t="s">
        <v>73</v>
      </c>
      <c r="C47" s="108">
        <f>H30</f>
        <v>471244.699</v>
      </c>
      <c r="D47" s="102"/>
      <c r="E47" s="107" t="str">
        <f>G30</f>
        <v>TOTAL</v>
      </c>
      <c r="F47" s="105" t="s">
        <v>71</v>
      </c>
      <c r="G47" s="106" t="s">
        <v>10</v>
      </c>
    </row>
    <row r="48" spans="1:7" ht="16.5">
      <c r="A48" s="17" t="s">
        <v>63</v>
      </c>
      <c r="B48" s="88">
        <v>150.4015</v>
      </c>
      <c r="C48" s="37"/>
      <c r="D48" s="37"/>
      <c r="E48" s="103">
        <v>1</v>
      </c>
      <c r="F48" s="37">
        <f aca="true" t="shared" si="4" ref="F48:F55">B48*E48</f>
        <v>150.4015</v>
      </c>
      <c r="G48" s="29">
        <f>A61</f>
        <v>112.90273836100191</v>
      </c>
    </row>
    <row r="49" spans="1:7" ht="16.5">
      <c r="A49" s="17" t="s">
        <v>64</v>
      </c>
      <c r="B49" s="88">
        <v>740.5939</v>
      </c>
      <c r="C49" s="37"/>
      <c r="D49" s="37"/>
      <c r="E49" s="103">
        <v>0.7</v>
      </c>
      <c r="F49" s="37">
        <f t="shared" si="4"/>
        <v>518.4157299999999</v>
      </c>
      <c r="G49" s="30">
        <f>E49*G48</f>
        <v>79.03191685270133</v>
      </c>
    </row>
    <row r="50" spans="1:7" ht="16.5">
      <c r="A50" s="17" t="s">
        <v>65</v>
      </c>
      <c r="B50" s="99">
        <v>3535.8594</v>
      </c>
      <c r="C50" s="37"/>
      <c r="D50" s="37"/>
      <c r="E50" s="103">
        <v>0.5</v>
      </c>
      <c r="F50" s="37">
        <f t="shared" si="4"/>
        <v>1767.9297</v>
      </c>
      <c r="G50" s="30">
        <f>G48*E50</f>
        <v>56.451369180500954</v>
      </c>
    </row>
    <row r="51" spans="1:7" ht="16.5">
      <c r="A51" s="17" t="s">
        <v>66</v>
      </c>
      <c r="B51" s="123">
        <v>2153.8064</v>
      </c>
      <c r="C51" s="37"/>
      <c r="D51" s="37"/>
      <c r="E51" s="103">
        <v>0.35</v>
      </c>
      <c r="F51" s="37">
        <f t="shared" si="4"/>
        <v>753.83224</v>
      </c>
      <c r="G51" s="30">
        <f>G48*E51</f>
        <v>39.515958426350664</v>
      </c>
    </row>
    <row r="52" spans="1:7" ht="16.5">
      <c r="A52" s="17" t="s">
        <v>74</v>
      </c>
      <c r="B52" s="88">
        <v>820.8598</v>
      </c>
      <c r="C52" s="37"/>
      <c r="D52" s="37"/>
      <c r="E52" s="103">
        <v>0.1</v>
      </c>
      <c r="F52" s="37">
        <f t="shared" si="4"/>
        <v>82.08598</v>
      </c>
      <c r="G52" s="30">
        <f>G48*E52</f>
        <v>11.29027383610019</v>
      </c>
    </row>
    <row r="53" spans="1:7" ht="16.5">
      <c r="A53" s="17" t="s">
        <v>75</v>
      </c>
      <c r="B53" s="110">
        <v>762.727</v>
      </c>
      <c r="C53" s="1"/>
      <c r="D53" s="1"/>
      <c r="E53" s="111">
        <v>0.1</v>
      </c>
      <c r="F53" s="37">
        <f t="shared" si="4"/>
        <v>76.2727</v>
      </c>
      <c r="G53" s="30">
        <f>G49*E53</f>
        <v>7.903191685270134</v>
      </c>
    </row>
    <row r="54" spans="1:7" ht="16.5">
      <c r="A54" s="17" t="s">
        <v>76</v>
      </c>
      <c r="B54" s="110">
        <v>29.6179</v>
      </c>
      <c r="C54" s="1"/>
      <c r="D54" s="1"/>
      <c r="E54" s="111">
        <v>0.1</v>
      </c>
      <c r="F54" s="37">
        <f t="shared" si="4"/>
        <v>2.96179</v>
      </c>
      <c r="G54" s="30">
        <f>G50*E54</f>
        <v>5.645136918050095</v>
      </c>
    </row>
    <row r="55" spans="1:7" ht="17.25" thickBot="1">
      <c r="A55" s="11" t="s">
        <v>68</v>
      </c>
      <c r="B55" s="89">
        <v>822</v>
      </c>
      <c r="C55" s="38"/>
      <c r="D55" s="38"/>
      <c r="E55" s="104">
        <v>1</v>
      </c>
      <c r="F55" s="38">
        <f t="shared" si="4"/>
        <v>822</v>
      </c>
      <c r="G55" s="31">
        <f>G48*E55</f>
        <v>112.90273836100191</v>
      </c>
    </row>
    <row r="56" spans="1:7" ht="18.75" customHeight="1" thickBot="1">
      <c r="A56" s="11" t="s">
        <v>69</v>
      </c>
      <c r="B56" s="100">
        <f>SUM(B48:B55)</f>
        <v>9015.8659</v>
      </c>
      <c r="C56" s="38"/>
      <c r="D56" s="38"/>
      <c r="E56" s="14"/>
      <c r="F56" s="7">
        <f>SUM(F48:F55)</f>
        <v>4173.89964</v>
      </c>
      <c r="G56" s="13"/>
    </row>
    <row r="59" ht="15.75" customHeight="1">
      <c r="A59" s="8" t="s">
        <v>18</v>
      </c>
    </row>
    <row r="60" ht="16.5" customHeight="1">
      <c r="A60" s="1">
        <f>(150.4015*1)+(740.5129*0.7)+(3536.2994*0.5)+(2154.0552*0.35)+(1613.531*0.1)+(822*1)</f>
        <v>4174.18265</v>
      </c>
    </row>
    <row r="61" ht="16.5" customHeight="1">
      <c r="A61" s="109">
        <f>C47/F56</f>
        <v>112.90273836100191</v>
      </c>
    </row>
    <row r="62" ht="15.75">
      <c r="A62" s="21"/>
    </row>
  </sheetData>
  <mergeCells count="7">
    <mergeCell ref="A8:A9"/>
    <mergeCell ref="H8:H9"/>
    <mergeCell ref="A6:H6"/>
    <mergeCell ref="A1:H1"/>
    <mergeCell ref="A2:H2"/>
    <mergeCell ref="A3:H3"/>
    <mergeCell ref="A4:H4"/>
  </mergeCells>
  <printOptions horizontalCentered="1"/>
  <pageMargins left="0.5905511811023623" right="0.1968503937007874" top="0.1968503937007874" bottom="0.3937007874015748" header="0" footer="0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7"/>
  <sheetViews>
    <sheetView zoomScale="95" zoomScaleNormal="95" workbookViewId="0" topLeftCell="A1">
      <selection activeCell="A26" sqref="A26"/>
    </sheetView>
  </sheetViews>
  <sheetFormatPr defaultColWidth="9.140625" defaultRowHeight="12.75"/>
  <cols>
    <col min="1" max="1" width="43.00390625" style="4" customWidth="1"/>
    <col min="2" max="2" width="13.7109375" style="4" customWidth="1"/>
    <col min="3" max="3" width="15.8515625" style="4" customWidth="1"/>
    <col min="4" max="4" width="12.421875" style="4" customWidth="1"/>
    <col min="5" max="5" width="11.7109375" style="4" customWidth="1"/>
    <col min="6" max="6" width="15.8515625" style="4" customWidth="1"/>
    <col min="7" max="7" width="14.8515625" style="4" customWidth="1"/>
    <col min="8" max="8" width="16.421875" style="4" customWidth="1"/>
    <col min="9" max="16384" width="12.00390625" style="4" customWidth="1"/>
  </cols>
  <sheetData>
    <row r="1" spans="1:8" s="5" customFormat="1" ht="22.5" customHeight="1">
      <c r="A1" s="214" t="s">
        <v>0</v>
      </c>
      <c r="B1" s="214"/>
      <c r="C1" s="214"/>
      <c r="D1" s="214"/>
      <c r="E1" s="214"/>
      <c r="F1" s="214"/>
      <c r="G1" s="214"/>
      <c r="H1" s="214"/>
    </row>
    <row r="2" spans="1:8" ht="16.5" customHeight="1">
      <c r="A2" s="215" t="s">
        <v>24</v>
      </c>
      <c r="B2" s="215"/>
      <c r="C2" s="215"/>
      <c r="D2" s="215"/>
      <c r="E2" s="215"/>
      <c r="F2" s="215"/>
      <c r="G2" s="215"/>
      <c r="H2" s="215"/>
    </row>
    <row r="3" spans="1:8" ht="16.5" customHeight="1">
      <c r="A3" s="215" t="s">
        <v>25</v>
      </c>
      <c r="B3" s="215"/>
      <c r="C3" s="215"/>
      <c r="D3" s="215"/>
      <c r="E3" s="215"/>
      <c r="F3" s="215"/>
      <c r="G3" s="215"/>
      <c r="H3" s="215"/>
    </row>
    <row r="4" spans="1:8" ht="16.5" customHeight="1">
      <c r="A4" s="216" t="s">
        <v>1</v>
      </c>
      <c r="B4" s="216"/>
      <c r="C4" s="216"/>
      <c r="D4" s="216"/>
      <c r="E4" s="216"/>
      <c r="F4" s="216"/>
      <c r="G4" s="216"/>
      <c r="H4" s="216"/>
    </row>
    <row r="6" spans="1:8" s="2" customFormat="1" ht="18.75" customHeight="1">
      <c r="A6" s="217" t="s">
        <v>49</v>
      </c>
      <c r="B6" s="217"/>
      <c r="C6" s="217"/>
      <c r="D6" s="217"/>
      <c r="E6" s="217"/>
      <c r="F6" s="217"/>
      <c r="G6" s="217"/>
      <c r="H6" s="217"/>
    </row>
    <row r="7" s="5" customFormat="1" ht="16.5" customHeight="1"/>
    <row r="8" ht="16.5" thickBot="1"/>
    <row r="9" spans="1:8" ht="15.75" customHeight="1">
      <c r="A9" s="205" t="s">
        <v>2</v>
      </c>
      <c r="B9" s="66" t="s">
        <v>3</v>
      </c>
      <c r="C9" s="66" t="s">
        <v>4</v>
      </c>
      <c r="D9" s="66" t="s">
        <v>50</v>
      </c>
      <c r="E9" s="66" t="s">
        <v>3</v>
      </c>
      <c r="F9" s="66" t="s">
        <v>4</v>
      </c>
      <c r="G9" s="67" t="s">
        <v>5</v>
      </c>
      <c r="H9" s="207" t="s">
        <v>5</v>
      </c>
    </row>
    <row r="10" spans="1:8" ht="16.5" customHeight="1" thickBot="1">
      <c r="A10" s="206"/>
      <c r="B10" s="68">
        <v>2005</v>
      </c>
      <c r="C10" s="68" t="s">
        <v>6</v>
      </c>
      <c r="D10" s="82">
        <v>0.03</v>
      </c>
      <c r="E10" s="68">
        <v>2006</v>
      </c>
      <c r="F10" s="68" t="s">
        <v>6</v>
      </c>
      <c r="G10" s="69" t="s">
        <v>19</v>
      </c>
      <c r="H10" s="208"/>
    </row>
    <row r="11" spans="1:8" ht="16.5" customHeight="1">
      <c r="A11" s="61" t="s">
        <v>70</v>
      </c>
      <c r="B11" s="24"/>
      <c r="C11" s="26"/>
      <c r="D11" s="26"/>
      <c r="E11" s="24"/>
      <c r="F11" s="73"/>
      <c r="G11" s="49"/>
      <c r="H11" s="45"/>
    </row>
    <row r="12" spans="1:8" ht="16.5">
      <c r="A12" s="58" t="s">
        <v>51</v>
      </c>
      <c r="B12" s="22">
        <v>68</v>
      </c>
      <c r="C12" s="25">
        <v>150.4015</v>
      </c>
      <c r="D12" s="25">
        <f>B12*$D$10</f>
        <v>2.04</v>
      </c>
      <c r="E12" s="22">
        <f>B12+D12</f>
        <v>70.04</v>
      </c>
      <c r="F12" s="72">
        <v>150.4015</v>
      </c>
      <c r="G12" s="47">
        <f>E12*F12</f>
        <v>10534.121060000001</v>
      </c>
      <c r="H12" s="42"/>
    </row>
    <row r="13" spans="1:8" ht="16.5">
      <c r="A13" s="59" t="s">
        <v>52</v>
      </c>
      <c r="B13" s="23">
        <v>57</v>
      </c>
      <c r="C13" s="26">
        <v>740.5939</v>
      </c>
      <c r="D13" s="25">
        <f aca="true" t="shared" si="0" ref="D13:D21">B13*$D$10</f>
        <v>1.71</v>
      </c>
      <c r="E13" s="22">
        <f aca="true" t="shared" si="1" ref="E13:E26">B13+D13</f>
        <v>58.71</v>
      </c>
      <c r="F13" s="73">
        <v>740.5939</v>
      </c>
      <c r="G13" s="47">
        <f>E13*F13</f>
        <v>43480.267868999996</v>
      </c>
      <c r="H13" s="43"/>
    </row>
    <row r="14" spans="1:8" ht="16.5" customHeight="1">
      <c r="A14" s="59" t="s">
        <v>53</v>
      </c>
      <c r="B14" s="23">
        <v>41</v>
      </c>
      <c r="C14" s="26">
        <v>3535.8594</v>
      </c>
      <c r="D14" s="25">
        <f t="shared" si="0"/>
        <v>1.23</v>
      </c>
      <c r="E14" s="22">
        <f t="shared" si="1"/>
        <v>42.23</v>
      </c>
      <c r="F14" s="73">
        <v>3535.8594</v>
      </c>
      <c r="G14" s="47">
        <f>E14*F14</f>
        <v>149319.34246199997</v>
      </c>
      <c r="H14" s="43"/>
    </row>
    <row r="15" spans="1:8" ht="16.5" customHeight="1">
      <c r="A15" s="59" t="s">
        <v>54</v>
      </c>
      <c r="B15" s="23">
        <v>32</v>
      </c>
      <c r="C15" s="26">
        <v>2153.8064</v>
      </c>
      <c r="D15" s="25">
        <f t="shared" si="0"/>
        <v>0.96</v>
      </c>
      <c r="E15" s="22">
        <f t="shared" si="1"/>
        <v>32.96</v>
      </c>
      <c r="F15" s="73">
        <v>2153.8064</v>
      </c>
      <c r="G15" s="47">
        <f>E15*F15</f>
        <v>70989.458944</v>
      </c>
      <c r="H15" s="43"/>
    </row>
    <row r="16" spans="1:8" ht="16.5" customHeight="1" thickBot="1">
      <c r="A16" s="60" t="s">
        <v>55</v>
      </c>
      <c r="B16" s="39">
        <v>17</v>
      </c>
      <c r="C16" s="40">
        <v>1613.2047</v>
      </c>
      <c r="D16" s="83">
        <f t="shared" si="0"/>
        <v>0.51</v>
      </c>
      <c r="E16" s="84">
        <f t="shared" si="1"/>
        <v>17.51</v>
      </c>
      <c r="F16" s="74">
        <v>1613.2047</v>
      </c>
      <c r="G16" s="48">
        <f>E16*F16</f>
        <v>28247.214297000002</v>
      </c>
      <c r="H16" s="44">
        <f>SUM(G12:G16)</f>
        <v>302570.404632</v>
      </c>
    </row>
    <row r="17" spans="1:8" ht="16.5" customHeight="1">
      <c r="A17" s="61" t="s">
        <v>20</v>
      </c>
      <c r="B17" s="24"/>
      <c r="C17" s="26"/>
      <c r="D17" s="25"/>
      <c r="E17" s="22"/>
      <c r="F17" s="73"/>
      <c r="G17" s="49"/>
      <c r="H17" s="45"/>
    </row>
    <row r="18" spans="1:8" ht="16.5" customHeight="1">
      <c r="A18" s="62" t="s">
        <v>56</v>
      </c>
      <c r="B18" s="23">
        <v>54</v>
      </c>
      <c r="C18" s="26">
        <v>750</v>
      </c>
      <c r="D18" s="25">
        <f t="shared" si="0"/>
        <v>1.6199999999999999</v>
      </c>
      <c r="E18" s="22">
        <f t="shared" si="1"/>
        <v>55.62</v>
      </c>
      <c r="F18" s="73">
        <v>750</v>
      </c>
      <c r="G18" s="47">
        <f aca="true" t="shared" si="2" ref="G18:G26">E18*F18</f>
        <v>41715</v>
      </c>
      <c r="H18" s="45"/>
    </row>
    <row r="19" spans="1:8" ht="16.5" customHeight="1">
      <c r="A19" s="58" t="s">
        <v>57</v>
      </c>
      <c r="B19" s="28">
        <v>42</v>
      </c>
      <c r="C19" s="25">
        <v>1300</v>
      </c>
      <c r="D19" s="25">
        <f t="shared" si="0"/>
        <v>1.26</v>
      </c>
      <c r="E19" s="22">
        <f t="shared" si="1"/>
        <v>43.26</v>
      </c>
      <c r="F19" s="72">
        <v>1300</v>
      </c>
      <c r="G19" s="47">
        <f t="shared" si="2"/>
        <v>56238</v>
      </c>
      <c r="H19" s="45"/>
    </row>
    <row r="20" spans="1:8" ht="16.5" customHeight="1" thickBot="1">
      <c r="A20" s="60" t="s">
        <v>58</v>
      </c>
      <c r="B20" s="39">
        <v>25</v>
      </c>
      <c r="C20" s="41">
        <v>150</v>
      </c>
      <c r="D20" s="83">
        <f t="shared" si="0"/>
        <v>0.75</v>
      </c>
      <c r="E20" s="84">
        <f t="shared" si="1"/>
        <v>25.75</v>
      </c>
      <c r="F20" s="75">
        <v>150</v>
      </c>
      <c r="G20" s="48">
        <f t="shared" si="2"/>
        <v>3862.5</v>
      </c>
      <c r="H20" s="44">
        <f>SUM(G18:G20)</f>
        <v>101815.5</v>
      </c>
    </row>
    <row r="21" spans="1:8" ht="16.5" customHeight="1">
      <c r="A21" s="61" t="s">
        <v>36</v>
      </c>
      <c r="B21" s="23">
        <v>122</v>
      </c>
      <c r="C21" s="27">
        <v>680</v>
      </c>
      <c r="D21" s="25">
        <f t="shared" si="0"/>
        <v>3.6599999999999997</v>
      </c>
      <c r="E21" s="22">
        <f t="shared" si="1"/>
        <v>125.66</v>
      </c>
      <c r="F21" s="76">
        <v>680</v>
      </c>
      <c r="G21" s="47">
        <f t="shared" si="2"/>
        <v>85448.8</v>
      </c>
      <c r="H21" s="46"/>
    </row>
    <row r="22" spans="1:8" ht="16.5" customHeight="1">
      <c r="A22" s="59" t="s">
        <v>59</v>
      </c>
      <c r="B22" s="23">
        <v>0</v>
      </c>
      <c r="C22" s="26">
        <v>0</v>
      </c>
      <c r="D22" s="26"/>
      <c r="E22" s="22">
        <f t="shared" si="1"/>
        <v>0</v>
      </c>
      <c r="F22" s="73">
        <v>0</v>
      </c>
      <c r="G22" s="50">
        <f t="shared" si="2"/>
        <v>0</v>
      </c>
      <c r="H22" s="45"/>
    </row>
    <row r="23" spans="1:8" ht="16.5" customHeight="1">
      <c r="A23" s="59" t="s">
        <v>60</v>
      </c>
      <c r="B23" s="23">
        <v>0</v>
      </c>
      <c r="C23" s="26">
        <v>0</v>
      </c>
      <c r="D23" s="26"/>
      <c r="E23" s="22">
        <f t="shared" si="1"/>
        <v>0</v>
      </c>
      <c r="F23" s="73">
        <v>0</v>
      </c>
      <c r="G23" s="50">
        <f t="shared" si="2"/>
        <v>0</v>
      </c>
      <c r="H23" s="45"/>
    </row>
    <row r="24" spans="1:8" ht="16.5" customHeight="1">
      <c r="A24" s="59" t="s">
        <v>58</v>
      </c>
      <c r="B24" s="23">
        <v>0</v>
      </c>
      <c r="C24" s="26">
        <v>0</v>
      </c>
      <c r="D24" s="26"/>
      <c r="E24" s="22">
        <f t="shared" si="1"/>
        <v>0</v>
      </c>
      <c r="F24" s="73">
        <v>0</v>
      </c>
      <c r="G24" s="50">
        <f t="shared" si="2"/>
        <v>0</v>
      </c>
      <c r="H24" s="45"/>
    </row>
    <row r="25" spans="1:8" ht="16.5" customHeight="1">
      <c r="A25" s="63" t="s">
        <v>61</v>
      </c>
      <c r="B25" s="23">
        <v>0</v>
      </c>
      <c r="C25" s="26">
        <v>0</v>
      </c>
      <c r="D25" s="26"/>
      <c r="E25" s="22">
        <f t="shared" si="1"/>
        <v>0</v>
      </c>
      <c r="F25" s="73">
        <v>0</v>
      </c>
      <c r="G25" s="50">
        <f t="shared" si="2"/>
        <v>0</v>
      </c>
      <c r="H25" s="45"/>
    </row>
    <row r="26" spans="1:8" ht="16.5" customHeight="1" thickBot="1">
      <c r="A26" s="60" t="s">
        <v>62</v>
      </c>
      <c r="B26" s="39">
        <v>0</v>
      </c>
      <c r="C26" s="40">
        <v>0</v>
      </c>
      <c r="D26" s="40"/>
      <c r="E26" s="84">
        <f t="shared" si="1"/>
        <v>0</v>
      </c>
      <c r="F26" s="74">
        <v>0</v>
      </c>
      <c r="G26" s="50">
        <f t="shared" si="2"/>
        <v>0</v>
      </c>
      <c r="H26" s="44">
        <f>SUM(G21:G26)</f>
        <v>85448.8</v>
      </c>
    </row>
    <row r="27" spans="7:8" ht="19.5" customHeight="1" thickBot="1">
      <c r="G27" s="85" t="s">
        <v>21</v>
      </c>
      <c r="H27" s="86">
        <f>SUM(H16,H20,H26)</f>
        <v>489834.704632</v>
      </c>
    </row>
    <row r="28" spans="1:7" ht="15.75">
      <c r="A28" s="64"/>
      <c r="G28" s="6"/>
    </row>
    <row r="29" spans="1:8" ht="17.25" customHeight="1" thickBot="1">
      <c r="A29" s="65" t="s">
        <v>22</v>
      </c>
      <c r="B29" s="56"/>
      <c r="C29" s="57">
        <f>SUM(C18:C21)</f>
        <v>2880</v>
      </c>
      <c r="D29" s="57"/>
      <c r="E29" s="56"/>
      <c r="F29" s="57">
        <f>SUM(F18:F21)</f>
        <v>2880</v>
      </c>
      <c r="H29" s="55"/>
    </row>
    <row r="30" spans="1:4" ht="16.5" customHeight="1" thickTop="1">
      <c r="A30" s="54"/>
      <c r="B30" s="53"/>
      <c r="C30" s="35"/>
      <c r="D30" s="35"/>
    </row>
    <row r="31" spans="2:7" ht="15.75">
      <c r="B31" s="52"/>
      <c r="G31" s="51"/>
    </row>
    <row r="32" ht="15.75">
      <c r="B32" s="52"/>
    </row>
    <row r="34" ht="15.75" customHeight="1" hidden="1"/>
    <row r="35" ht="15.75">
      <c r="G35" s="3"/>
    </row>
    <row r="38" spans="2:4" ht="19.5">
      <c r="B38" s="8" t="s">
        <v>7</v>
      </c>
      <c r="C38" s="8"/>
      <c r="D38" s="8"/>
    </row>
    <row r="40" spans="2:4" ht="15.75" customHeight="1">
      <c r="B40" s="9" t="s">
        <v>8</v>
      </c>
      <c r="C40" s="9"/>
      <c r="D40" s="9"/>
    </row>
    <row r="43" ht="16.5" thickBot="1"/>
    <row r="44" spans="1:7" ht="19.5" customHeight="1">
      <c r="A44" s="20" t="s">
        <v>9</v>
      </c>
      <c r="B44" s="15"/>
      <c r="C44" s="36"/>
      <c r="D44" s="36"/>
      <c r="E44" s="33" t="str">
        <f>G27</f>
        <v>TOTAL</v>
      </c>
      <c r="F44" s="10"/>
      <c r="G44" s="87" t="s">
        <v>10</v>
      </c>
    </row>
    <row r="45" spans="1:7" ht="16.5">
      <c r="A45" s="17" t="s">
        <v>63</v>
      </c>
      <c r="B45" s="88">
        <v>150.4015</v>
      </c>
      <c r="C45" s="37"/>
      <c r="D45" s="37"/>
      <c r="E45" s="19">
        <v>1</v>
      </c>
      <c r="F45" s="18">
        <f aca="true" t="shared" si="3" ref="F45:F50">B45*E45</f>
        <v>150.4015</v>
      </c>
      <c r="G45" s="29">
        <f>A56</f>
        <v>0.00023956785887172428</v>
      </c>
    </row>
    <row r="46" spans="1:7" ht="16.5">
      <c r="A46" s="17" t="s">
        <v>64</v>
      </c>
      <c r="B46" s="88">
        <v>740.5129</v>
      </c>
      <c r="C46" s="37"/>
      <c r="D46" s="37"/>
      <c r="E46" s="19">
        <v>0.7</v>
      </c>
      <c r="F46" s="18">
        <f t="shared" si="3"/>
        <v>518.35903</v>
      </c>
      <c r="G46" s="30">
        <f>E46*G45</f>
        <v>0.00016769750121020698</v>
      </c>
    </row>
    <row r="47" spans="1:7" ht="16.5">
      <c r="A47" s="17" t="s">
        <v>65</v>
      </c>
      <c r="B47" s="88">
        <v>3536.2994</v>
      </c>
      <c r="C47" s="37"/>
      <c r="D47" s="37"/>
      <c r="E47" s="19">
        <v>0.5</v>
      </c>
      <c r="F47" s="18">
        <f t="shared" si="3"/>
        <v>1768.1497</v>
      </c>
      <c r="G47" s="30">
        <f>G45*E47</f>
        <v>0.00011978392943586214</v>
      </c>
    </row>
    <row r="48" spans="1:7" ht="16.5">
      <c r="A48" s="17" t="s">
        <v>66</v>
      </c>
      <c r="B48" s="88">
        <v>2154.0552</v>
      </c>
      <c r="C48" s="37"/>
      <c r="D48" s="37"/>
      <c r="E48" s="19">
        <v>0.35</v>
      </c>
      <c r="F48" s="18">
        <f t="shared" si="3"/>
        <v>753.9193199999999</v>
      </c>
      <c r="G48" s="30">
        <f>G45*E48</f>
        <v>8.384875060510349E-05</v>
      </c>
    </row>
    <row r="49" spans="1:7" ht="16.5">
      <c r="A49" s="17" t="s">
        <v>67</v>
      </c>
      <c r="B49" s="88">
        <v>1613.531</v>
      </c>
      <c r="C49" s="37"/>
      <c r="D49" s="37"/>
      <c r="E49" s="19">
        <v>0.1</v>
      </c>
      <c r="F49" s="18">
        <f t="shared" si="3"/>
        <v>161.3531</v>
      </c>
      <c r="G49" s="30">
        <f>G45*E49</f>
        <v>2.395678588717243E-05</v>
      </c>
    </row>
    <row r="50" spans="1:7" ht="17.25" thickBot="1">
      <c r="A50" s="11" t="s">
        <v>68</v>
      </c>
      <c r="B50" s="89">
        <v>822</v>
      </c>
      <c r="C50" s="38"/>
      <c r="D50" s="38"/>
      <c r="E50" s="12">
        <v>1</v>
      </c>
      <c r="F50" s="7">
        <f t="shared" si="3"/>
        <v>822</v>
      </c>
      <c r="G50" s="31">
        <f>G45*E50</f>
        <v>0.00023956785887172428</v>
      </c>
    </row>
    <row r="51" spans="1:7" ht="18.75" customHeight="1" thickBot="1">
      <c r="A51" s="11" t="s">
        <v>69</v>
      </c>
      <c r="B51" s="89">
        <f>SUM(B45:B50)</f>
        <v>9016.8</v>
      </c>
      <c r="C51" s="38"/>
      <c r="D51" s="38"/>
      <c r="E51" s="14"/>
      <c r="F51" s="7">
        <f>SUM(F45:F50)</f>
        <v>4174.18265</v>
      </c>
      <c r="G51" s="13"/>
    </row>
    <row r="54" ht="15.75" customHeight="1">
      <c r="A54" s="8" t="s">
        <v>18</v>
      </c>
    </row>
    <row r="55" ht="16.5" customHeight="1">
      <c r="A55" s="1">
        <f>(150.4015*1)+(740.5129*0.7)+(3536.2994*0.5)+(2154.0552*0.35)+(1613.531*0.1)+(822*1)</f>
        <v>4174.18265</v>
      </c>
    </row>
    <row r="56" ht="16.5" customHeight="1">
      <c r="A56" s="32">
        <f>E45/F51</f>
        <v>0.00023956785887172428</v>
      </c>
    </row>
    <row r="57" ht="15.75">
      <c r="A57" s="21"/>
    </row>
  </sheetData>
  <mergeCells count="7">
    <mergeCell ref="A9:A10"/>
    <mergeCell ref="H9:H10"/>
    <mergeCell ref="A6:H6"/>
    <mergeCell ref="A1:H1"/>
    <mergeCell ref="A2:H2"/>
    <mergeCell ref="A3:H3"/>
    <mergeCell ref="A4:H4"/>
  </mergeCells>
  <printOptions horizontalCentered="1"/>
  <pageMargins left="0.5905511811023623" right="0.1968503937007874" top="0.5905511811023623" bottom="0.393700787401574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7"/>
  <sheetViews>
    <sheetView zoomScale="95" zoomScaleNormal="95" workbookViewId="0" topLeftCell="A27">
      <selection activeCell="D50" sqref="D50"/>
    </sheetView>
  </sheetViews>
  <sheetFormatPr defaultColWidth="9.140625" defaultRowHeight="12.75"/>
  <cols>
    <col min="1" max="1" width="50.421875" style="4" customWidth="1"/>
    <col min="2" max="2" width="11.7109375" style="4" customWidth="1"/>
    <col min="3" max="3" width="15.8515625" style="4" customWidth="1"/>
    <col min="4" max="4" width="11.7109375" style="4" customWidth="1"/>
    <col min="5" max="5" width="15.8515625" style="4" customWidth="1"/>
    <col min="6" max="7" width="16.421875" style="4" customWidth="1"/>
    <col min="8" max="255" width="12.00390625" style="4" customWidth="1"/>
    <col min="256" max="16384" width="12.00390625" style="0" customWidth="1"/>
  </cols>
  <sheetData>
    <row r="1" spans="1:7" s="5" customFormat="1" ht="22.5" customHeight="1">
      <c r="A1" s="214" t="s">
        <v>0</v>
      </c>
      <c r="B1" s="214"/>
      <c r="C1" s="214"/>
      <c r="D1" s="214"/>
      <c r="E1" s="214"/>
      <c r="F1" s="214"/>
      <c r="G1" s="214"/>
    </row>
    <row r="2" spans="1:7" ht="16.5" customHeight="1">
      <c r="A2" s="215" t="s">
        <v>24</v>
      </c>
      <c r="B2" s="215"/>
      <c r="C2" s="215"/>
      <c r="D2" s="215"/>
      <c r="E2" s="215"/>
      <c r="F2" s="215"/>
      <c r="G2" s="215"/>
    </row>
    <row r="3" spans="1:7" ht="16.5" customHeight="1">
      <c r="A3" s="215" t="s">
        <v>25</v>
      </c>
      <c r="B3" s="215"/>
      <c r="C3" s="215"/>
      <c r="D3" s="215"/>
      <c r="E3" s="215"/>
      <c r="F3" s="215"/>
      <c r="G3" s="215"/>
    </row>
    <row r="4" spans="1:7" ht="16.5" customHeight="1">
      <c r="A4" s="216" t="s">
        <v>1</v>
      </c>
      <c r="B4" s="216"/>
      <c r="C4" s="216"/>
      <c r="D4" s="216"/>
      <c r="E4" s="216"/>
      <c r="F4" s="216"/>
      <c r="G4" s="216"/>
    </row>
    <row r="6" spans="1:7" s="2" customFormat="1" ht="18.75" customHeight="1">
      <c r="A6" s="217" t="s">
        <v>23</v>
      </c>
      <c r="B6" s="217"/>
      <c r="C6" s="217"/>
      <c r="D6" s="217"/>
      <c r="E6" s="217"/>
      <c r="F6" s="217"/>
      <c r="G6" s="217"/>
    </row>
    <row r="7" s="5" customFormat="1" ht="16.5" customHeight="1"/>
    <row r="8" ht="16.5" thickBot="1"/>
    <row r="9" spans="1:7" ht="15.75" customHeight="1">
      <c r="A9" s="205" t="s">
        <v>2</v>
      </c>
      <c r="B9" s="66" t="s">
        <v>3</v>
      </c>
      <c r="C9" s="66" t="s">
        <v>4</v>
      </c>
      <c r="D9" s="66" t="s">
        <v>3</v>
      </c>
      <c r="E9" s="66" t="s">
        <v>4</v>
      </c>
      <c r="F9" s="67" t="s">
        <v>5</v>
      </c>
      <c r="G9" s="207" t="s">
        <v>5</v>
      </c>
    </row>
    <row r="10" spans="1:7" ht="16.5" customHeight="1" thickBot="1">
      <c r="A10" s="206"/>
      <c r="B10" s="68">
        <v>2004</v>
      </c>
      <c r="C10" s="68" t="s">
        <v>6</v>
      </c>
      <c r="D10" s="68">
        <v>2005</v>
      </c>
      <c r="E10" s="68" t="s">
        <v>6</v>
      </c>
      <c r="F10" s="69" t="s">
        <v>19</v>
      </c>
      <c r="G10" s="208"/>
    </row>
    <row r="11" spans="1:7" ht="16.5" customHeight="1">
      <c r="A11" s="61" t="s">
        <v>37</v>
      </c>
      <c r="B11" s="24"/>
      <c r="C11" s="26"/>
      <c r="D11" s="24"/>
      <c r="E11" s="73"/>
      <c r="F11" s="49"/>
      <c r="G11" s="45"/>
    </row>
    <row r="12" spans="1:7" ht="16.5">
      <c r="A12" s="58" t="s">
        <v>26</v>
      </c>
      <c r="B12" s="22">
        <v>68</v>
      </c>
      <c r="C12" s="25">
        <v>150.4015</v>
      </c>
      <c r="D12" s="22">
        <v>68</v>
      </c>
      <c r="E12" s="72">
        <v>150.4015</v>
      </c>
      <c r="F12" s="47">
        <f>D12*E12</f>
        <v>10227.302</v>
      </c>
      <c r="G12" s="42"/>
    </row>
    <row r="13" spans="1:7" ht="16.5">
      <c r="A13" s="59" t="s">
        <v>27</v>
      </c>
      <c r="B13" s="23">
        <v>57</v>
      </c>
      <c r="C13" s="26">
        <v>740.5939</v>
      </c>
      <c r="D13" s="23">
        <v>57</v>
      </c>
      <c r="E13" s="73">
        <v>740.5939</v>
      </c>
      <c r="F13" s="47">
        <f>D13*E13</f>
        <v>42213.8523</v>
      </c>
      <c r="G13" s="43"/>
    </row>
    <row r="14" spans="1:7" ht="16.5" customHeight="1">
      <c r="A14" s="59" t="s">
        <v>28</v>
      </c>
      <c r="B14" s="23">
        <v>41</v>
      </c>
      <c r="C14" s="26">
        <v>3535.8594</v>
      </c>
      <c r="D14" s="23">
        <v>41</v>
      </c>
      <c r="E14" s="73">
        <v>3535.8594</v>
      </c>
      <c r="F14" s="47">
        <f>D14*E14</f>
        <v>144970.2354</v>
      </c>
      <c r="G14" s="43"/>
    </row>
    <row r="15" spans="1:7" ht="16.5" customHeight="1">
      <c r="A15" s="59" t="s">
        <v>29</v>
      </c>
      <c r="B15" s="23">
        <v>32</v>
      </c>
      <c r="C15" s="26">
        <v>2153.8064</v>
      </c>
      <c r="D15" s="23">
        <v>32</v>
      </c>
      <c r="E15" s="73">
        <v>2153.8064</v>
      </c>
      <c r="F15" s="47">
        <f>D15*E15</f>
        <v>68921.8048</v>
      </c>
      <c r="G15" s="43"/>
    </row>
    <row r="16" spans="1:7" ht="16.5" customHeight="1" thickBot="1">
      <c r="A16" s="60" t="s">
        <v>38</v>
      </c>
      <c r="B16" s="39">
        <v>17</v>
      </c>
      <c r="C16" s="40">
        <v>1613.2047</v>
      </c>
      <c r="D16" s="39">
        <v>17</v>
      </c>
      <c r="E16" s="74">
        <v>1613.2047</v>
      </c>
      <c r="F16" s="48">
        <f>D16*E16</f>
        <v>27424.4799</v>
      </c>
      <c r="G16" s="44">
        <f>SUM(F12:F16)</f>
        <v>293757.67439999996</v>
      </c>
    </row>
    <row r="17" spans="1:7" ht="16.5" customHeight="1">
      <c r="A17" s="61" t="s">
        <v>20</v>
      </c>
      <c r="B17" s="24"/>
      <c r="C17" s="26"/>
      <c r="D17" s="24"/>
      <c r="E17" s="73"/>
      <c r="F17" s="49"/>
      <c r="G17" s="45"/>
    </row>
    <row r="18" spans="1:7" ht="16.5" customHeight="1">
      <c r="A18" s="62" t="s">
        <v>30</v>
      </c>
      <c r="B18" s="23">
        <v>54</v>
      </c>
      <c r="C18" s="26">
        <v>1000</v>
      </c>
      <c r="D18" s="23">
        <v>54</v>
      </c>
      <c r="E18" s="73">
        <v>750</v>
      </c>
      <c r="F18" s="47">
        <f aca="true" t="shared" si="0" ref="F18:F26">D18*E18</f>
        <v>40500</v>
      </c>
      <c r="G18" s="45"/>
    </row>
    <row r="19" spans="1:7" ht="16.5" customHeight="1">
      <c r="A19" s="58" t="s">
        <v>31</v>
      </c>
      <c r="B19" s="28">
        <v>42</v>
      </c>
      <c r="C19" s="25">
        <v>900</v>
      </c>
      <c r="D19" s="28">
        <v>42</v>
      </c>
      <c r="E19" s="72">
        <v>1300</v>
      </c>
      <c r="F19" s="47">
        <f t="shared" si="0"/>
        <v>54600</v>
      </c>
      <c r="G19" s="45"/>
    </row>
    <row r="20" spans="1:7" ht="16.5" customHeight="1" thickBot="1">
      <c r="A20" s="60" t="s">
        <v>32</v>
      </c>
      <c r="B20" s="39">
        <v>25</v>
      </c>
      <c r="C20" s="41">
        <v>100</v>
      </c>
      <c r="D20" s="39">
        <v>25</v>
      </c>
      <c r="E20" s="75">
        <v>150</v>
      </c>
      <c r="F20" s="48">
        <f t="shared" si="0"/>
        <v>3750</v>
      </c>
      <c r="G20" s="44">
        <f>SUM(F18:F20)</f>
        <v>98850</v>
      </c>
    </row>
    <row r="21" spans="1:7" ht="16.5" customHeight="1">
      <c r="A21" s="61" t="s">
        <v>36</v>
      </c>
      <c r="B21" s="23">
        <v>122</v>
      </c>
      <c r="C21" s="27">
        <v>800</v>
      </c>
      <c r="D21" s="23">
        <v>122</v>
      </c>
      <c r="E21" s="76">
        <v>680</v>
      </c>
      <c r="F21" s="47">
        <f t="shared" si="0"/>
        <v>82960</v>
      </c>
      <c r="G21" s="46"/>
    </row>
    <row r="22" spans="1:7" ht="16.5" customHeight="1">
      <c r="A22" s="59" t="s">
        <v>33</v>
      </c>
      <c r="B22" s="23">
        <v>0</v>
      </c>
      <c r="C22" s="26">
        <v>0</v>
      </c>
      <c r="D22" s="23">
        <v>0</v>
      </c>
      <c r="E22" s="73">
        <v>0</v>
      </c>
      <c r="F22" s="50">
        <f t="shared" si="0"/>
        <v>0</v>
      </c>
      <c r="G22" s="45"/>
    </row>
    <row r="23" spans="1:7" ht="16.5" customHeight="1">
      <c r="A23" s="59" t="s">
        <v>34</v>
      </c>
      <c r="B23" s="23">
        <v>0</v>
      </c>
      <c r="C23" s="26">
        <v>0</v>
      </c>
      <c r="D23" s="23">
        <v>0</v>
      </c>
      <c r="E23" s="73">
        <v>0</v>
      </c>
      <c r="F23" s="50">
        <f t="shared" si="0"/>
        <v>0</v>
      </c>
      <c r="G23" s="45"/>
    </row>
    <row r="24" spans="1:7" ht="16.5" customHeight="1">
      <c r="A24" s="59" t="s">
        <v>32</v>
      </c>
      <c r="B24" s="23">
        <v>0</v>
      </c>
      <c r="C24" s="26">
        <v>0</v>
      </c>
      <c r="D24" s="23">
        <v>0</v>
      </c>
      <c r="E24" s="73">
        <v>0</v>
      </c>
      <c r="F24" s="50">
        <f t="shared" si="0"/>
        <v>0</v>
      </c>
      <c r="G24" s="45"/>
    </row>
    <row r="25" spans="1:7" ht="16.5" customHeight="1">
      <c r="A25" s="63" t="s">
        <v>39</v>
      </c>
      <c r="B25" s="23">
        <v>0</v>
      </c>
      <c r="C25" s="26">
        <v>0</v>
      </c>
      <c r="D25" s="23">
        <v>0</v>
      </c>
      <c r="E25" s="73">
        <v>0</v>
      </c>
      <c r="F25" s="50">
        <f t="shared" si="0"/>
        <v>0</v>
      </c>
      <c r="G25" s="45"/>
    </row>
    <row r="26" spans="1:7" ht="16.5" customHeight="1" thickBot="1">
      <c r="A26" s="60" t="s">
        <v>35</v>
      </c>
      <c r="B26" s="39">
        <v>0</v>
      </c>
      <c r="C26" s="40">
        <v>0</v>
      </c>
      <c r="D26" s="39">
        <v>0</v>
      </c>
      <c r="E26" s="74">
        <v>0</v>
      </c>
      <c r="F26" s="50">
        <f t="shared" si="0"/>
        <v>0</v>
      </c>
      <c r="G26" s="44">
        <f>SUM(F21:F26)</f>
        <v>82960</v>
      </c>
    </row>
    <row r="27" spans="6:7" ht="19.5" customHeight="1" thickBot="1">
      <c r="F27" s="70" t="s">
        <v>21</v>
      </c>
      <c r="G27" s="71">
        <f>SUM(G16,G20,G26)</f>
        <v>475567.67439999996</v>
      </c>
    </row>
    <row r="28" spans="1:6" ht="16.5" thickTop="1">
      <c r="A28" s="64"/>
      <c r="F28" s="6"/>
    </row>
    <row r="29" spans="1:7" ht="17.25" customHeight="1" thickBot="1">
      <c r="A29" s="65" t="s">
        <v>22</v>
      </c>
      <c r="B29" s="56"/>
      <c r="C29" s="57">
        <f>SUM(C18:C21)</f>
        <v>2800</v>
      </c>
      <c r="D29" s="56"/>
      <c r="E29" s="57">
        <f>SUM(E18:E21)</f>
        <v>2880</v>
      </c>
      <c r="G29" s="55"/>
    </row>
    <row r="30" spans="1:3" ht="16.5" customHeight="1" thickTop="1">
      <c r="A30" s="54"/>
      <c r="B30" s="53"/>
      <c r="C30" s="35"/>
    </row>
    <row r="31" spans="2:6" ht="15.75">
      <c r="B31" s="52"/>
      <c r="F31" s="51"/>
    </row>
    <row r="32" ht="15.75">
      <c r="B32" s="52"/>
    </row>
    <row r="34" ht="15.75" customHeight="1" hidden="1"/>
    <row r="35" ht="15.75">
      <c r="F35" s="3"/>
    </row>
    <row r="38" spans="2:3" ht="19.5">
      <c r="B38" s="8" t="s">
        <v>7</v>
      </c>
      <c r="C38" s="8"/>
    </row>
    <row r="40" spans="2:3" ht="15.75" customHeight="1">
      <c r="B40" s="9" t="s">
        <v>8</v>
      </c>
      <c r="C40" s="9"/>
    </row>
    <row r="43" ht="16.5" thickBot="1"/>
    <row r="44" spans="1:6" ht="19.5" customHeight="1">
      <c r="A44" s="20" t="s">
        <v>9</v>
      </c>
      <c r="B44" s="15"/>
      <c r="C44" s="36"/>
      <c r="D44" s="33" t="str">
        <f>F27</f>
        <v>TOTAL</v>
      </c>
      <c r="E44" s="10"/>
      <c r="F44" s="16" t="s">
        <v>10</v>
      </c>
    </row>
    <row r="45" spans="1:6" ht="16.5">
      <c r="A45" s="17" t="s">
        <v>11</v>
      </c>
      <c r="B45" s="99">
        <v>150.4015</v>
      </c>
      <c r="C45" s="37"/>
      <c r="D45" s="19">
        <v>1</v>
      </c>
      <c r="E45" s="18">
        <f aca="true" t="shared" si="1" ref="E45:E50">B45*D45</f>
        <v>150.4015</v>
      </c>
      <c r="F45" s="29">
        <f>A56</f>
        <v>0.00023956785887172428</v>
      </c>
    </row>
    <row r="46" spans="1:6" ht="16.5">
      <c r="A46" s="17" t="s">
        <v>12</v>
      </c>
      <c r="B46" s="99">
        <v>740.5129</v>
      </c>
      <c r="C46" s="37"/>
      <c r="D46" s="19">
        <v>0.7</v>
      </c>
      <c r="E46" s="18">
        <f t="shared" si="1"/>
        <v>518.35903</v>
      </c>
      <c r="F46" s="30">
        <f>D46*F45</f>
        <v>0.00016769750121020698</v>
      </c>
    </row>
    <row r="47" spans="1:6" ht="16.5">
      <c r="A47" s="17" t="s">
        <v>13</v>
      </c>
      <c r="B47" s="99">
        <v>3536.2994</v>
      </c>
      <c r="C47" s="37"/>
      <c r="D47" s="19">
        <v>0.5</v>
      </c>
      <c r="E47" s="18">
        <f t="shared" si="1"/>
        <v>1768.1497</v>
      </c>
      <c r="F47" s="30">
        <f>F45*D47</f>
        <v>0.00011978392943586214</v>
      </c>
    </row>
    <row r="48" spans="1:6" ht="16.5">
      <c r="A48" s="17" t="s">
        <v>14</v>
      </c>
      <c r="B48" s="99">
        <v>2154.0552</v>
      </c>
      <c r="C48" s="37"/>
      <c r="D48" s="19">
        <v>0.35</v>
      </c>
      <c r="E48" s="18">
        <f t="shared" si="1"/>
        <v>753.9193199999999</v>
      </c>
      <c r="F48" s="30">
        <f>F45*D48</f>
        <v>8.384875060510349E-05</v>
      </c>
    </row>
    <row r="49" spans="1:6" ht="16.5">
      <c r="A49" s="17" t="s">
        <v>15</v>
      </c>
      <c r="B49" s="99">
        <v>1613.531</v>
      </c>
      <c r="C49" s="37"/>
      <c r="D49" s="19">
        <v>0.1</v>
      </c>
      <c r="E49" s="18">
        <f t="shared" si="1"/>
        <v>161.3531</v>
      </c>
      <c r="F49" s="30">
        <f>F45*D49</f>
        <v>2.395678588717243E-05</v>
      </c>
    </row>
    <row r="50" spans="1:6" ht="17.25" thickBot="1">
      <c r="A50" s="11" t="s">
        <v>16</v>
      </c>
      <c r="B50" s="100">
        <v>822</v>
      </c>
      <c r="C50" s="38"/>
      <c r="D50" s="12">
        <v>1</v>
      </c>
      <c r="E50" s="7">
        <f t="shared" si="1"/>
        <v>822</v>
      </c>
      <c r="F50" s="31">
        <f>F45*D50</f>
        <v>0.00023956785887172428</v>
      </c>
    </row>
    <row r="51" spans="1:6" ht="18.75" customHeight="1" thickBot="1">
      <c r="A51" s="11" t="s">
        <v>17</v>
      </c>
      <c r="B51" s="100">
        <f>SUM(B45:B50)</f>
        <v>9016.8</v>
      </c>
      <c r="C51" s="38"/>
      <c r="D51" s="14"/>
      <c r="E51" s="7">
        <f>SUM(E45:E50)</f>
        <v>4174.18265</v>
      </c>
      <c r="F51" s="13"/>
    </row>
    <row r="54" ht="15.75" customHeight="1">
      <c r="A54" s="8" t="s">
        <v>18</v>
      </c>
    </row>
    <row r="55" ht="16.5" customHeight="1">
      <c r="A55" s="1">
        <f>(150.4015*1)+(740.5129*0.7)+(3536.2994*0.5)+(2154.0552*0.35)+(1613.531*0.1)+(822*1)</f>
        <v>4174.18265</v>
      </c>
    </row>
    <row r="56" ht="16.5" customHeight="1">
      <c r="A56" s="32">
        <f>D45/E51</f>
        <v>0.00023956785887172428</v>
      </c>
    </row>
    <row r="57" ht="15.75">
      <c r="A57" s="21"/>
    </row>
  </sheetData>
  <mergeCells count="7">
    <mergeCell ref="A9:A10"/>
    <mergeCell ref="G9:G10"/>
    <mergeCell ref="A6:G6"/>
    <mergeCell ref="A1:G1"/>
    <mergeCell ref="A2:G2"/>
    <mergeCell ref="A3:G3"/>
    <mergeCell ref="A4:G4"/>
  </mergeCells>
  <printOptions horizontalCentered="1"/>
  <pageMargins left="0.5905511811023623" right="0.1968503937007874" top="0.5905511811023623" bottom="0.3937007874015748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7"/>
  <sheetViews>
    <sheetView workbookViewId="0" topLeftCell="A74">
      <selection activeCell="E35" sqref="E35"/>
    </sheetView>
  </sheetViews>
  <sheetFormatPr defaultColWidth="9.140625" defaultRowHeight="12.75"/>
  <cols>
    <col min="1" max="1" width="50.421875" style="4" customWidth="1"/>
    <col min="2" max="2" width="13.8515625" style="4" customWidth="1"/>
    <col min="3" max="3" width="16.28125" style="4" bestFit="1" customWidth="1"/>
    <col min="4" max="4" width="11.8515625" style="4" customWidth="1"/>
    <col min="5" max="5" width="16.421875" style="4" customWidth="1"/>
    <col min="6" max="6" width="16.00390625" style="4" customWidth="1"/>
    <col min="7" max="7" width="17.140625" style="4" customWidth="1"/>
    <col min="8" max="255" width="12.00390625" style="4" customWidth="1"/>
    <col min="256" max="16384" width="12.00390625" style="0" customWidth="1"/>
  </cols>
  <sheetData>
    <row r="1" spans="1:7" s="5" customFormat="1" ht="22.5" customHeight="1">
      <c r="A1" s="218" t="s">
        <v>0</v>
      </c>
      <c r="B1" s="218"/>
      <c r="C1" s="218"/>
      <c r="D1" s="218"/>
      <c r="E1" s="218"/>
      <c r="F1" s="218"/>
      <c r="G1" s="218"/>
    </row>
    <row r="2" spans="1:7" ht="16.5" customHeight="1">
      <c r="A2" s="215" t="s">
        <v>24</v>
      </c>
      <c r="B2" s="215"/>
      <c r="C2" s="215"/>
      <c r="D2" s="215"/>
      <c r="E2" s="215"/>
      <c r="F2" s="215"/>
      <c r="G2" s="215"/>
    </row>
    <row r="3" spans="1:7" ht="16.5" customHeight="1">
      <c r="A3" s="215" t="s">
        <v>25</v>
      </c>
      <c r="B3" s="215"/>
      <c r="C3" s="215"/>
      <c r="D3" s="215"/>
      <c r="E3" s="215"/>
      <c r="F3" s="215"/>
      <c r="G3" s="215"/>
    </row>
    <row r="4" spans="1:7" ht="16.5" customHeight="1">
      <c r="A4" s="216" t="s">
        <v>1</v>
      </c>
      <c r="B4" s="216"/>
      <c r="C4" s="216"/>
      <c r="D4" s="216"/>
      <c r="E4" s="216"/>
      <c r="F4" s="216"/>
      <c r="G4" s="216"/>
    </row>
    <row r="6" spans="1:7" s="2" customFormat="1" ht="18.75" customHeight="1">
      <c r="A6" s="217" t="s">
        <v>23</v>
      </c>
      <c r="B6" s="217"/>
      <c r="C6" s="217"/>
      <c r="D6" s="217"/>
      <c r="E6" s="217"/>
      <c r="F6" s="217"/>
      <c r="G6" s="217"/>
    </row>
    <row r="7" s="5" customFormat="1" ht="16.5" customHeight="1"/>
    <row r="8" ht="16.5" thickBot="1"/>
    <row r="9" spans="1:7" ht="15.75" customHeight="1">
      <c r="A9" s="205" t="s">
        <v>2</v>
      </c>
      <c r="B9" s="66" t="s">
        <v>3</v>
      </c>
      <c r="C9" s="66" t="s">
        <v>4</v>
      </c>
      <c r="D9" s="66" t="s">
        <v>3</v>
      </c>
      <c r="E9" s="66" t="s">
        <v>4</v>
      </c>
      <c r="F9" s="67" t="s">
        <v>5</v>
      </c>
      <c r="G9" s="207" t="s">
        <v>5</v>
      </c>
    </row>
    <row r="10" spans="1:7" ht="16.5" customHeight="1" thickBot="1">
      <c r="A10" s="206"/>
      <c r="B10" s="68">
        <v>2003</v>
      </c>
      <c r="C10" s="68" t="s">
        <v>6</v>
      </c>
      <c r="D10" s="68">
        <v>2004</v>
      </c>
      <c r="E10" s="68" t="s">
        <v>6</v>
      </c>
      <c r="F10" s="69" t="s">
        <v>19</v>
      </c>
      <c r="G10" s="208"/>
    </row>
    <row r="11" spans="1:7" ht="16.5" customHeight="1">
      <c r="A11" s="61" t="s">
        <v>37</v>
      </c>
      <c r="B11" s="24"/>
      <c r="C11" s="26"/>
      <c r="D11" s="24"/>
      <c r="E11" s="77"/>
      <c r="F11" s="49"/>
      <c r="G11" s="45"/>
    </row>
    <row r="12" spans="1:7" ht="16.5">
      <c r="A12" s="58" t="s">
        <v>40</v>
      </c>
      <c r="B12" s="22">
        <v>68</v>
      </c>
      <c r="C12" s="25">
        <v>150.4015</v>
      </c>
      <c r="D12" s="22">
        <v>68</v>
      </c>
      <c r="E12" s="78">
        <v>150.4015</v>
      </c>
      <c r="F12" s="47">
        <f>D12*E12</f>
        <v>10227.302</v>
      </c>
      <c r="G12" s="42"/>
    </row>
    <row r="13" spans="1:7" ht="16.5">
      <c r="A13" s="59" t="s">
        <v>41</v>
      </c>
      <c r="B13" s="23">
        <v>57</v>
      </c>
      <c r="C13" s="26">
        <v>740.5939</v>
      </c>
      <c r="D13" s="23">
        <v>57</v>
      </c>
      <c r="E13" s="77">
        <v>740.5939</v>
      </c>
      <c r="F13" s="47">
        <f>D13*E13</f>
        <v>42213.8523</v>
      </c>
      <c r="G13" s="43"/>
    </row>
    <row r="14" spans="1:7" ht="16.5" customHeight="1">
      <c r="A14" s="59" t="s">
        <v>42</v>
      </c>
      <c r="B14" s="23">
        <v>41</v>
      </c>
      <c r="C14" s="26">
        <v>3535.8594</v>
      </c>
      <c r="D14" s="23">
        <v>41</v>
      </c>
      <c r="E14" s="77">
        <v>3535.8594</v>
      </c>
      <c r="F14" s="47">
        <f>D14*E14</f>
        <v>144970.2354</v>
      </c>
      <c r="G14" s="43"/>
    </row>
    <row r="15" spans="1:7" ht="16.5" customHeight="1">
      <c r="A15" s="59" t="s">
        <v>43</v>
      </c>
      <c r="B15" s="23">
        <v>32</v>
      </c>
      <c r="C15" s="26">
        <v>2153.8064</v>
      </c>
      <c r="D15" s="23">
        <v>32</v>
      </c>
      <c r="E15" s="77">
        <v>2153.8064</v>
      </c>
      <c r="F15" s="47">
        <f>D15*E15</f>
        <v>68921.8048</v>
      </c>
      <c r="G15" s="43"/>
    </row>
    <row r="16" spans="1:7" ht="16.5" customHeight="1" thickBot="1">
      <c r="A16" s="60" t="s">
        <v>38</v>
      </c>
      <c r="B16" s="39">
        <v>17</v>
      </c>
      <c r="C16" s="40">
        <v>1613.2047</v>
      </c>
      <c r="D16" s="39">
        <v>17</v>
      </c>
      <c r="E16" s="79">
        <v>1613.2047</v>
      </c>
      <c r="F16" s="48">
        <f>D16*E16</f>
        <v>27424.4799</v>
      </c>
      <c r="G16" s="44">
        <f>SUM(F12:F16)</f>
        <v>293757.67439999996</v>
      </c>
    </row>
    <row r="17" spans="1:7" ht="16.5" customHeight="1">
      <c r="A17" s="61" t="s">
        <v>20</v>
      </c>
      <c r="B17" s="24"/>
      <c r="C17" s="26"/>
      <c r="D17" s="24"/>
      <c r="E17" s="77"/>
      <c r="F17" s="49"/>
      <c r="G17" s="45"/>
    </row>
    <row r="18" spans="1:7" ht="16.5" customHeight="1">
      <c r="A18" s="62" t="s">
        <v>44</v>
      </c>
      <c r="B18" s="23">
        <v>54</v>
      </c>
      <c r="C18" s="26">
        <v>1000</v>
      </c>
      <c r="D18" s="23">
        <v>54</v>
      </c>
      <c r="E18" s="77">
        <v>750</v>
      </c>
      <c r="F18" s="47">
        <f aca="true" t="shared" si="0" ref="F18:F26">D18*E18</f>
        <v>40500</v>
      </c>
      <c r="G18" s="45"/>
    </row>
    <row r="19" spans="1:7" ht="16.5" customHeight="1">
      <c r="A19" s="58" t="s">
        <v>31</v>
      </c>
      <c r="B19" s="28">
        <v>42</v>
      </c>
      <c r="C19" s="25">
        <v>900</v>
      </c>
      <c r="D19" s="28">
        <v>42</v>
      </c>
      <c r="E19" s="78">
        <v>1300</v>
      </c>
      <c r="F19" s="47">
        <f t="shared" si="0"/>
        <v>54600</v>
      </c>
      <c r="G19" s="45"/>
    </row>
    <row r="20" spans="1:7" ht="16.5" customHeight="1" thickBot="1">
      <c r="A20" s="60" t="s">
        <v>45</v>
      </c>
      <c r="B20" s="39">
        <v>25</v>
      </c>
      <c r="C20" s="41">
        <v>100</v>
      </c>
      <c r="D20" s="39">
        <v>25</v>
      </c>
      <c r="E20" s="80">
        <v>150</v>
      </c>
      <c r="F20" s="48">
        <f t="shared" si="0"/>
        <v>3750</v>
      </c>
      <c r="G20" s="44">
        <f>SUM(F18:F20)</f>
        <v>98850</v>
      </c>
    </row>
    <row r="21" spans="1:7" ht="16.5" customHeight="1">
      <c r="A21" s="61" t="s">
        <v>36</v>
      </c>
      <c r="B21" s="23">
        <v>122</v>
      </c>
      <c r="C21" s="27">
        <v>800</v>
      </c>
      <c r="D21" s="23">
        <v>122</v>
      </c>
      <c r="E21" s="81">
        <v>680</v>
      </c>
      <c r="F21" s="47">
        <f t="shared" si="0"/>
        <v>82960</v>
      </c>
      <c r="G21" s="46"/>
    </row>
    <row r="22" spans="1:7" ht="16.5" customHeight="1">
      <c r="A22" s="59" t="s">
        <v>46</v>
      </c>
      <c r="B22" s="23">
        <v>0</v>
      </c>
      <c r="C22" s="26">
        <v>0</v>
      </c>
      <c r="D22" s="23">
        <v>0</v>
      </c>
      <c r="E22" s="77">
        <v>0</v>
      </c>
      <c r="F22" s="50">
        <f t="shared" si="0"/>
        <v>0</v>
      </c>
      <c r="G22" s="45"/>
    </row>
    <row r="23" spans="1:7" ht="16.5" customHeight="1">
      <c r="A23" s="59" t="s">
        <v>47</v>
      </c>
      <c r="B23" s="23">
        <v>0</v>
      </c>
      <c r="C23" s="26">
        <v>0</v>
      </c>
      <c r="D23" s="23">
        <v>0</v>
      </c>
      <c r="E23" s="77">
        <v>0</v>
      </c>
      <c r="F23" s="50">
        <f t="shared" si="0"/>
        <v>0</v>
      </c>
      <c r="G23" s="45"/>
    </row>
    <row r="24" spans="1:7" ht="16.5" customHeight="1">
      <c r="A24" s="59" t="s">
        <v>48</v>
      </c>
      <c r="B24" s="23">
        <v>0</v>
      </c>
      <c r="C24" s="26">
        <v>0</v>
      </c>
      <c r="D24" s="23">
        <v>0</v>
      </c>
      <c r="E24" s="77">
        <v>0</v>
      </c>
      <c r="F24" s="50">
        <f t="shared" si="0"/>
        <v>0</v>
      </c>
      <c r="G24" s="45"/>
    </row>
    <row r="25" spans="1:7" ht="16.5" customHeight="1">
      <c r="A25" s="63" t="s">
        <v>39</v>
      </c>
      <c r="B25" s="23">
        <v>0</v>
      </c>
      <c r="C25" s="26">
        <v>0</v>
      </c>
      <c r="D25" s="23">
        <v>0</v>
      </c>
      <c r="E25" s="77">
        <v>0</v>
      </c>
      <c r="F25" s="50">
        <f t="shared" si="0"/>
        <v>0</v>
      </c>
      <c r="G25" s="45"/>
    </row>
    <row r="26" spans="1:7" ht="16.5" customHeight="1" thickBot="1">
      <c r="A26" s="60" t="s">
        <v>35</v>
      </c>
      <c r="B26" s="39">
        <v>0</v>
      </c>
      <c r="C26" s="40">
        <v>0</v>
      </c>
      <c r="D26" s="39">
        <v>0</v>
      </c>
      <c r="E26" s="79">
        <v>0</v>
      </c>
      <c r="F26" s="50">
        <f t="shared" si="0"/>
        <v>0</v>
      </c>
      <c r="G26" s="44">
        <f>SUM(F21:F26)</f>
        <v>82960</v>
      </c>
    </row>
    <row r="27" spans="6:7" ht="19.5" customHeight="1" thickBot="1">
      <c r="F27" s="70" t="s">
        <v>21</v>
      </c>
      <c r="G27" s="71">
        <f>SUM(G16,G20,G26)</f>
        <v>475567.67439999996</v>
      </c>
    </row>
    <row r="28" spans="1:6" ht="16.5" thickTop="1">
      <c r="A28" s="64"/>
      <c r="F28" s="6"/>
    </row>
    <row r="29" spans="1:7" ht="17.25" customHeight="1" thickBot="1">
      <c r="A29" s="65" t="s">
        <v>22</v>
      </c>
      <c r="B29" s="56"/>
      <c r="C29" s="57">
        <f>SUM(C18:C21)</f>
        <v>2800</v>
      </c>
      <c r="D29" s="56"/>
      <c r="E29" s="57">
        <f>SUM(E18:E21)</f>
        <v>2880</v>
      </c>
      <c r="G29" s="55"/>
    </row>
    <row r="30" spans="1:3" ht="16.5" customHeight="1" thickTop="1">
      <c r="A30" s="54"/>
      <c r="B30" s="53"/>
      <c r="C30" s="35"/>
    </row>
    <row r="31" spans="2:6" ht="15.75">
      <c r="B31" s="52"/>
      <c r="F31" s="51"/>
    </row>
    <row r="32" ht="15.75">
      <c r="B32" s="52"/>
    </row>
    <row r="34" ht="15.75" customHeight="1" hidden="1"/>
    <row r="35" ht="15.75">
      <c r="F35" s="3"/>
    </row>
    <row r="38" spans="2:3" ht="19.5">
      <c r="B38" s="8" t="s">
        <v>7</v>
      </c>
      <c r="C38" s="8"/>
    </row>
    <row r="40" spans="2:3" ht="15.75" customHeight="1">
      <c r="B40" s="9" t="s">
        <v>8</v>
      </c>
      <c r="C40" s="9"/>
    </row>
    <row r="43" ht="16.5" thickBot="1"/>
    <row r="44" spans="1:6" ht="19.5" customHeight="1">
      <c r="A44" s="20" t="s">
        <v>9</v>
      </c>
      <c r="B44" s="15"/>
      <c r="C44" s="36"/>
      <c r="D44" s="33" t="str">
        <f>F27</f>
        <v>TOTAL</v>
      </c>
      <c r="E44" s="10"/>
      <c r="F44" s="87" t="s">
        <v>10</v>
      </c>
    </row>
    <row r="45" spans="1:6" ht="16.5">
      <c r="A45" s="17" t="s">
        <v>11</v>
      </c>
      <c r="B45" s="25">
        <v>150.4015</v>
      </c>
      <c r="C45" s="37"/>
      <c r="D45" s="19">
        <v>1</v>
      </c>
      <c r="E45" s="18">
        <f aca="true" t="shared" si="1" ref="E45:E50">B45*D45</f>
        <v>150.4015</v>
      </c>
      <c r="F45" s="29">
        <f>A56</f>
        <v>0.00023956785887172428</v>
      </c>
    </row>
    <row r="46" spans="1:6" ht="16.5">
      <c r="A46" s="17" t="s">
        <v>12</v>
      </c>
      <c r="B46" s="25">
        <v>740.5129</v>
      </c>
      <c r="C46" s="37"/>
      <c r="D46" s="19">
        <v>0.7</v>
      </c>
      <c r="E46" s="18">
        <f t="shared" si="1"/>
        <v>518.35903</v>
      </c>
      <c r="F46" s="30">
        <f>D46*F45</f>
        <v>0.00016769750121020698</v>
      </c>
    </row>
    <row r="47" spans="1:6" ht="16.5">
      <c r="A47" s="17" t="s">
        <v>13</v>
      </c>
      <c r="B47" s="25">
        <v>3536.2994</v>
      </c>
      <c r="C47" s="37"/>
      <c r="D47" s="19">
        <v>0.5</v>
      </c>
      <c r="E47" s="18">
        <f t="shared" si="1"/>
        <v>1768.1497</v>
      </c>
      <c r="F47" s="30">
        <f>F45*D47</f>
        <v>0.00011978392943586214</v>
      </c>
    </row>
    <row r="48" spans="1:6" ht="16.5">
      <c r="A48" s="17" t="s">
        <v>14</v>
      </c>
      <c r="B48" s="25">
        <v>2154.0552</v>
      </c>
      <c r="C48" s="37"/>
      <c r="D48" s="19">
        <v>0.35</v>
      </c>
      <c r="E48" s="18">
        <f t="shared" si="1"/>
        <v>753.9193199999999</v>
      </c>
      <c r="F48" s="30">
        <f>F45*D48</f>
        <v>8.384875060510349E-05</v>
      </c>
    </row>
    <row r="49" spans="1:6" ht="16.5">
      <c r="A49" s="17" t="s">
        <v>15</v>
      </c>
      <c r="B49" s="25">
        <v>1613.531</v>
      </c>
      <c r="C49" s="37"/>
      <c r="D49" s="19">
        <v>0.1</v>
      </c>
      <c r="E49" s="18">
        <f t="shared" si="1"/>
        <v>161.3531</v>
      </c>
      <c r="F49" s="30">
        <f>F45*D49</f>
        <v>2.395678588717243E-05</v>
      </c>
    </row>
    <row r="50" spans="1:6" ht="17.25" thickBot="1">
      <c r="A50" s="11" t="s">
        <v>16</v>
      </c>
      <c r="B50" s="34">
        <v>822</v>
      </c>
      <c r="C50" s="38"/>
      <c r="D50" s="12">
        <v>1</v>
      </c>
      <c r="E50" s="7">
        <f t="shared" si="1"/>
        <v>822</v>
      </c>
      <c r="F50" s="31">
        <f>F45*D50</f>
        <v>0.00023956785887172428</v>
      </c>
    </row>
    <row r="51" spans="1:6" ht="18.75" customHeight="1" thickBot="1">
      <c r="A51" s="11" t="s">
        <v>17</v>
      </c>
      <c r="B51" s="34">
        <f>SUM(B45:B50)</f>
        <v>9016.8</v>
      </c>
      <c r="C51" s="38"/>
      <c r="D51" s="14"/>
      <c r="E51" s="7">
        <f>SUM(E45:E50)</f>
        <v>4174.18265</v>
      </c>
      <c r="F51" s="13"/>
    </row>
    <row r="54" ht="15.75" customHeight="1">
      <c r="A54" s="8" t="s">
        <v>18</v>
      </c>
    </row>
    <row r="55" ht="16.5" customHeight="1">
      <c r="A55" s="1">
        <f>(150.4015*1)+(740.5129*0.7)+(3536.2994*0.5)+(2154.0552*0.35)+(1613.531*0.1)+(822*1)</f>
        <v>4174.18265</v>
      </c>
    </row>
    <row r="56" ht="16.5" customHeight="1">
      <c r="A56" s="32">
        <f>D45/E51</f>
        <v>0.00023956785887172428</v>
      </c>
    </row>
    <row r="57" ht="15.75">
      <c r="A57" s="21"/>
    </row>
  </sheetData>
  <mergeCells count="7">
    <mergeCell ref="A6:G6"/>
    <mergeCell ref="A9:A10"/>
    <mergeCell ref="G9:G10"/>
    <mergeCell ref="A1:G1"/>
    <mergeCell ref="A2:G2"/>
    <mergeCell ref="A3:G3"/>
    <mergeCell ref="A4:G4"/>
  </mergeCells>
  <printOptions horizontalCentered="1" verticalCentered="1"/>
  <pageMargins left="0.5905511811023623" right="0.1968503937007874" top="0.3937007874015748" bottom="0.3937007874015748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="85" zoomScaleNormal="85" workbookViewId="0" topLeftCell="A10">
      <selection activeCell="D23" sqref="D23"/>
    </sheetView>
  </sheetViews>
  <sheetFormatPr defaultColWidth="9.14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09" t="s">
        <v>0</v>
      </c>
      <c r="B1" s="209"/>
      <c r="C1" s="209"/>
      <c r="D1" s="209"/>
      <c r="E1" s="209"/>
      <c r="F1" s="209"/>
      <c r="G1" s="209"/>
    </row>
    <row r="2" spans="1:7" ht="16.5" customHeight="1">
      <c r="A2" s="210" t="s">
        <v>156</v>
      </c>
      <c r="B2" s="210"/>
      <c r="C2" s="210"/>
      <c r="D2" s="210"/>
      <c r="E2" s="210"/>
      <c r="F2" s="210"/>
      <c r="G2" s="210"/>
    </row>
    <row r="3" spans="1:7" ht="28.5" customHeight="1" thickBot="1">
      <c r="A3" s="193" t="s">
        <v>1</v>
      </c>
      <c r="B3" s="193"/>
      <c r="C3" s="211" t="s">
        <v>166</v>
      </c>
      <c r="D3" s="212"/>
      <c r="E3" s="212"/>
      <c r="F3" s="212"/>
      <c r="G3" s="212"/>
    </row>
    <row r="4" spans="1:7" ht="15.75" customHeight="1">
      <c r="A4" s="205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07" t="s">
        <v>5</v>
      </c>
    </row>
    <row r="5" spans="1:7" ht="16.5" customHeight="1" thickBot="1">
      <c r="A5" s="206"/>
      <c r="B5" s="68">
        <v>2013</v>
      </c>
      <c r="C5" s="68" t="s">
        <v>6</v>
      </c>
      <c r="D5" s="68">
        <v>2014</v>
      </c>
      <c r="E5" s="68" t="s">
        <v>6</v>
      </c>
      <c r="F5" s="69" t="s">
        <v>19</v>
      </c>
      <c r="G5" s="208"/>
    </row>
    <row r="6" spans="1:7" ht="15.75" customHeight="1">
      <c r="A6" s="137" t="s">
        <v>162</v>
      </c>
      <c r="B6" s="138"/>
      <c r="C6" s="140"/>
      <c r="D6" s="138"/>
      <c r="E6" s="140"/>
      <c r="F6" s="141"/>
      <c r="G6" s="142"/>
    </row>
    <row r="7" spans="1:9" ht="15.75" customHeight="1">
      <c r="A7" s="143" t="s">
        <v>80</v>
      </c>
      <c r="B7" s="95">
        <v>69</v>
      </c>
      <c r="C7" s="145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09"/>
    </row>
    <row r="8" spans="1:9" ht="15.75" customHeight="1">
      <c r="A8" s="91" t="s">
        <v>81</v>
      </c>
      <c r="B8" s="92">
        <v>58</v>
      </c>
      <c r="C8" s="96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09"/>
    </row>
    <row r="9" spans="1:9" ht="15.75" customHeight="1">
      <c r="A9" s="91" t="s">
        <v>82</v>
      </c>
      <c r="B9" s="92">
        <v>42</v>
      </c>
      <c r="C9" s="96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96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96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96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4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47"/>
      <c r="C14" s="140"/>
      <c r="D14" s="147"/>
      <c r="E14" s="140"/>
      <c r="F14" s="141"/>
      <c r="G14" s="142"/>
    </row>
    <row r="15" spans="1:7" ht="15.75" customHeight="1">
      <c r="A15" s="148" t="s">
        <v>125</v>
      </c>
      <c r="B15" s="95">
        <v>54</v>
      </c>
      <c r="C15" s="96">
        <v>1100</v>
      </c>
      <c r="D15" s="95">
        <v>54</v>
      </c>
      <c r="E15" s="96">
        <v>1300</v>
      </c>
      <c r="F15" s="118">
        <f aca="true" t="shared" si="1" ref="F15:F20">D15*E15</f>
        <v>70200</v>
      </c>
      <c r="G15" s="45"/>
    </row>
    <row r="16" spans="1:7" ht="15.75" customHeight="1">
      <c r="A16" s="143" t="s">
        <v>128</v>
      </c>
      <c r="B16" s="95">
        <v>44</v>
      </c>
      <c r="C16" s="145">
        <v>200</v>
      </c>
      <c r="D16" s="95">
        <v>44</v>
      </c>
      <c r="E16" s="145">
        <v>140</v>
      </c>
      <c r="F16" s="118">
        <f t="shared" si="1"/>
        <v>6160</v>
      </c>
      <c r="G16" s="45"/>
    </row>
    <row r="17" spans="1:7" ht="15.75" customHeight="1">
      <c r="A17" s="91" t="s">
        <v>58</v>
      </c>
      <c r="B17" s="95">
        <v>33</v>
      </c>
      <c r="C17" s="150">
        <v>200</v>
      </c>
      <c r="D17" s="95">
        <v>33</v>
      </c>
      <c r="E17" s="150">
        <v>160</v>
      </c>
      <c r="F17" s="118">
        <f t="shared" si="1"/>
        <v>5280</v>
      </c>
      <c r="G17" s="97"/>
    </row>
    <row r="18" spans="1:7" ht="15.75" customHeight="1">
      <c r="A18" s="91" t="s">
        <v>137</v>
      </c>
      <c r="B18" s="95">
        <v>10</v>
      </c>
      <c r="C18" s="150">
        <v>50</v>
      </c>
      <c r="D18" s="95">
        <v>10</v>
      </c>
      <c r="E18" s="150">
        <v>0</v>
      </c>
      <c r="F18" s="118">
        <f t="shared" si="1"/>
        <v>0</v>
      </c>
      <c r="G18" s="97"/>
    </row>
    <row r="19" spans="1:7" ht="15.75" customHeight="1">
      <c r="A19" s="91" t="s">
        <v>140</v>
      </c>
      <c r="B19" s="95">
        <v>10</v>
      </c>
      <c r="C19" s="150">
        <v>300</v>
      </c>
      <c r="D19" s="95">
        <v>10</v>
      </c>
      <c r="E19" s="150">
        <v>50</v>
      </c>
      <c r="F19" s="118">
        <f t="shared" si="1"/>
        <v>500</v>
      </c>
      <c r="G19" s="97"/>
    </row>
    <row r="20" spans="1:7" ht="15.75" customHeight="1">
      <c r="A20" s="91" t="s">
        <v>124</v>
      </c>
      <c r="B20" s="128">
        <v>20</v>
      </c>
      <c r="C20" s="129">
        <v>50</v>
      </c>
      <c r="D20" s="128">
        <v>20</v>
      </c>
      <c r="E20" s="129">
        <v>0</v>
      </c>
      <c r="F20" s="130">
        <f t="shared" si="1"/>
        <v>0</v>
      </c>
      <c r="G20" s="131"/>
    </row>
    <row r="21" spans="1:7" ht="15.75" customHeight="1" thickBot="1">
      <c r="A21" s="60" t="s">
        <v>130</v>
      </c>
      <c r="B21" s="204" t="s">
        <v>150</v>
      </c>
      <c r="C21" s="75">
        <v>0</v>
      </c>
      <c r="D21" s="204" t="s">
        <v>150</v>
      </c>
      <c r="E21" s="75">
        <v>80</v>
      </c>
      <c r="F21" s="119">
        <v>50</v>
      </c>
      <c r="G21" s="44">
        <f>SUM(F15:F21)</f>
        <v>82190</v>
      </c>
    </row>
    <row r="22" spans="1:7" ht="15.75" customHeight="1" thickBot="1">
      <c r="A22" s="174" t="s">
        <v>108</v>
      </c>
      <c r="B22" s="22">
        <v>0</v>
      </c>
      <c r="C22" s="178">
        <v>0</v>
      </c>
      <c r="D22" s="22">
        <v>0</v>
      </c>
      <c r="E22" s="178">
        <v>0</v>
      </c>
      <c r="F22" s="179">
        <v>1000</v>
      </c>
      <c r="G22" s="180">
        <f>F22</f>
        <v>1000</v>
      </c>
    </row>
    <row r="23" spans="1:7" ht="15.75" customHeight="1">
      <c r="A23" s="137" t="s">
        <v>88</v>
      </c>
      <c r="B23" s="147"/>
      <c r="C23" s="154"/>
      <c r="D23" s="147"/>
      <c r="E23" s="154"/>
      <c r="F23" s="155"/>
      <c r="G23" s="156"/>
    </row>
    <row r="24" spans="1:7" ht="15.75" customHeight="1">
      <c r="A24" s="113" t="s">
        <v>149</v>
      </c>
      <c r="B24" s="95">
        <v>123</v>
      </c>
      <c r="C24" s="96">
        <v>300</v>
      </c>
      <c r="D24" s="95">
        <v>123</v>
      </c>
      <c r="E24" s="96">
        <v>400</v>
      </c>
      <c r="F24" s="120">
        <f>D24*E24</f>
        <v>49200</v>
      </c>
      <c r="G24" s="97"/>
    </row>
    <row r="25" spans="1:7" ht="15.75" customHeight="1">
      <c r="A25" s="113" t="s">
        <v>145</v>
      </c>
      <c r="B25" s="95">
        <v>25</v>
      </c>
      <c r="C25" s="96">
        <v>50</v>
      </c>
      <c r="D25" s="95">
        <v>25</v>
      </c>
      <c r="E25" s="96">
        <v>50</v>
      </c>
      <c r="F25" s="120">
        <f>E25*D25</f>
        <v>1250</v>
      </c>
      <c r="G25" s="97"/>
    </row>
    <row r="26" spans="1:7" ht="15.75" customHeight="1">
      <c r="A26" s="113" t="s">
        <v>146</v>
      </c>
      <c r="B26" s="128">
        <v>25</v>
      </c>
      <c r="C26" s="199">
        <v>50</v>
      </c>
      <c r="D26" s="128">
        <v>25</v>
      </c>
      <c r="E26" s="199">
        <v>50</v>
      </c>
      <c r="F26" s="120">
        <f>E26*D26</f>
        <v>1250</v>
      </c>
      <c r="G26" s="131"/>
    </row>
    <row r="27" spans="1:7" ht="15.75" customHeight="1">
      <c r="A27" s="113" t="s">
        <v>147</v>
      </c>
      <c r="B27" s="128">
        <v>50</v>
      </c>
      <c r="C27" s="199">
        <v>0</v>
      </c>
      <c r="D27" s="128">
        <v>50</v>
      </c>
      <c r="E27" s="199">
        <v>0</v>
      </c>
      <c r="F27" s="120">
        <f>E27*D27</f>
        <v>0</v>
      </c>
      <c r="G27" s="131"/>
    </row>
    <row r="28" spans="1:7" ht="15.75" customHeight="1" thickBot="1">
      <c r="A28" s="114" t="s">
        <v>148</v>
      </c>
      <c r="B28" s="84">
        <v>0</v>
      </c>
      <c r="C28" s="74">
        <v>0</v>
      </c>
      <c r="D28" s="84">
        <v>0</v>
      </c>
      <c r="E28" s="74">
        <v>0</v>
      </c>
      <c r="F28" s="120">
        <f>E28*D28</f>
        <v>0</v>
      </c>
      <c r="G28" s="44">
        <f>SUM(F24:F28)</f>
        <v>51700</v>
      </c>
    </row>
    <row r="29" spans="1:7" ht="15.75" customHeight="1">
      <c r="A29" s="158" t="s">
        <v>93</v>
      </c>
      <c r="B29" s="147">
        <v>0</v>
      </c>
      <c r="C29" s="140">
        <v>0</v>
      </c>
      <c r="D29" s="147">
        <v>0</v>
      </c>
      <c r="E29" s="140">
        <v>0</v>
      </c>
      <c r="F29" s="159">
        <v>0</v>
      </c>
      <c r="G29" s="156"/>
    </row>
    <row r="30" spans="1:7" ht="15.75" customHeight="1">
      <c r="A30" s="113" t="s">
        <v>77</v>
      </c>
      <c r="B30" s="95">
        <v>0</v>
      </c>
      <c r="C30" s="96">
        <v>0</v>
      </c>
      <c r="D30" s="95">
        <v>0</v>
      </c>
      <c r="E30" s="96">
        <v>0</v>
      </c>
      <c r="F30" s="120">
        <v>0</v>
      </c>
      <c r="G30" s="97"/>
    </row>
    <row r="31" spans="1:7" ht="15.75" customHeight="1" thickBot="1">
      <c r="A31" s="114" t="s">
        <v>91</v>
      </c>
      <c r="B31" s="190">
        <v>0.021</v>
      </c>
      <c r="C31" s="134">
        <v>235</v>
      </c>
      <c r="D31" s="190">
        <v>0.021</v>
      </c>
      <c r="E31" s="134">
        <v>235000</v>
      </c>
      <c r="F31" s="121">
        <f>D31*E31</f>
        <v>4935</v>
      </c>
      <c r="G31" s="44">
        <f>SUM(F29:F31)</f>
        <v>4935</v>
      </c>
    </row>
    <row r="32" spans="6:7" ht="15.75" customHeight="1" thickBot="1">
      <c r="F32" s="112" t="s">
        <v>21</v>
      </c>
      <c r="G32" s="115">
        <f>SUM(G13+G21+G22+G28+G31)</f>
        <v>435933.9469999999</v>
      </c>
    </row>
    <row r="33" spans="1:6" ht="15.75" customHeight="1">
      <c r="A33" s="164" t="s">
        <v>103</v>
      </c>
      <c r="C33" s="161">
        <f>SUM(E7:E13)</f>
        <v>8193.8659</v>
      </c>
      <c r="F33" s="6"/>
    </row>
    <row r="34" spans="1:7" ht="15.75" customHeight="1">
      <c r="A34" s="98" t="s">
        <v>100</v>
      </c>
      <c r="C34" s="161">
        <f>SUM(E15:E22)</f>
        <v>1730</v>
      </c>
      <c r="G34" s="55"/>
    </row>
    <row r="35" spans="1:7" ht="15.75" customHeight="1">
      <c r="A35" s="98" t="s">
        <v>101</v>
      </c>
      <c r="C35" s="161">
        <f>SUM(E24:E28)</f>
        <v>500</v>
      </c>
      <c r="F35" s="167"/>
      <c r="G35" s="55"/>
    </row>
    <row r="36" spans="1:7" ht="15.75" customHeight="1" thickBot="1">
      <c r="A36" s="65" t="s">
        <v>102</v>
      </c>
      <c r="B36" s="56"/>
      <c r="C36" s="162">
        <f>SUM(E29:E31)</f>
        <v>235000</v>
      </c>
      <c r="D36" s="56"/>
      <c r="E36" s="192"/>
      <c r="F36" s="163"/>
      <c r="G36" s="135"/>
    </row>
    <row r="37" spans="1:7" ht="15.75" customHeight="1" thickTop="1">
      <c r="A37" s="200" t="s">
        <v>163</v>
      </c>
      <c r="B37" s="201"/>
      <c r="C37" s="202"/>
      <c r="D37" s="202"/>
      <c r="E37" s="202"/>
      <c r="F37" s="202"/>
      <c r="G37" s="202"/>
    </row>
    <row r="38" spans="1:2" ht="15.75" customHeight="1">
      <c r="A38" s="53" t="s">
        <v>155</v>
      </c>
      <c r="B38" s="52"/>
    </row>
    <row r="39" spans="1:2" ht="15.75" customHeight="1">
      <c r="A39" s="191" t="s">
        <v>134</v>
      </c>
      <c r="B39" s="52"/>
    </row>
    <row r="40" spans="1:2" ht="15.75" customHeight="1">
      <c r="A40" s="53" t="s">
        <v>135</v>
      </c>
      <c r="B40" s="52"/>
    </row>
    <row r="41" spans="1:2" ht="15.75" customHeight="1">
      <c r="A41" s="160" t="s">
        <v>133</v>
      </c>
      <c r="B41" s="52"/>
    </row>
    <row r="42" ht="15.75" customHeight="1">
      <c r="A42" s="160" t="s">
        <v>164</v>
      </c>
    </row>
    <row r="43" spans="1:7" ht="15.75" customHeight="1" thickBot="1">
      <c r="A43" s="203" t="s">
        <v>121</v>
      </c>
      <c r="B43" s="195"/>
      <c r="C43" s="195"/>
      <c r="D43" s="195"/>
      <c r="E43" s="195"/>
      <c r="F43" s="195"/>
      <c r="G43" s="195"/>
    </row>
    <row r="44" spans="1:6" ht="15.75" customHeight="1" thickTop="1">
      <c r="A44" s="53"/>
      <c r="F44" s="167" t="s">
        <v>165</v>
      </c>
    </row>
    <row r="45" spans="1:7" ht="15.75" customHeight="1">
      <c r="A45" s="52"/>
      <c r="G45" s="3"/>
    </row>
    <row r="48" spans="2:3" ht="19.5">
      <c r="B48" s="8" t="s">
        <v>7</v>
      </c>
      <c r="C48" s="8"/>
    </row>
    <row r="50" spans="2:3" ht="15.75" customHeight="1">
      <c r="B50" s="9" t="s">
        <v>8</v>
      </c>
      <c r="C50" s="9"/>
    </row>
    <row r="53" ht="16.5" thickBot="1"/>
    <row r="54" spans="1:6" ht="19.5" customHeight="1" thickBot="1">
      <c r="A54" s="101" t="s">
        <v>72</v>
      </c>
      <c r="B54" s="132" t="s">
        <v>73</v>
      </c>
      <c r="C54" s="108">
        <f>G32</f>
        <v>435933.9469999999</v>
      </c>
      <c r="D54" s="107" t="str">
        <f>F32</f>
        <v>TOTAL</v>
      </c>
      <c r="E54" s="105" t="s">
        <v>71</v>
      </c>
      <c r="F54" s="106" t="s">
        <v>10</v>
      </c>
    </row>
    <row r="55" spans="1:6" ht="16.5">
      <c r="A55" s="17" t="s">
        <v>63</v>
      </c>
      <c r="B55" s="88">
        <v>150.4015</v>
      </c>
      <c r="C55" s="37"/>
      <c r="D55" s="103">
        <v>1</v>
      </c>
      <c r="E55" s="37">
        <f aca="true" t="shared" si="2" ref="E55:E62">B55*D55</f>
        <v>150.4015</v>
      </c>
      <c r="F55" s="29">
        <f>A68</f>
        <v>111.72351603589681</v>
      </c>
    </row>
    <row r="56" spans="1:6" ht="16.5">
      <c r="A56" s="17" t="s">
        <v>64</v>
      </c>
      <c r="B56" s="88">
        <v>740.5939</v>
      </c>
      <c r="C56" s="37"/>
      <c r="D56" s="103">
        <v>0.7</v>
      </c>
      <c r="E56" s="37">
        <f t="shared" si="2"/>
        <v>518.4157299999999</v>
      </c>
      <c r="F56" s="30">
        <f>D56*F55</f>
        <v>78.20646122512775</v>
      </c>
    </row>
    <row r="57" spans="1:6" ht="16.5">
      <c r="A57" s="17" t="s">
        <v>65</v>
      </c>
      <c r="B57" s="88">
        <v>3535.8594</v>
      </c>
      <c r="C57" s="37"/>
      <c r="D57" s="103">
        <v>0.5</v>
      </c>
      <c r="E57" s="37">
        <f t="shared" si="2"/>
        <v>1767.9297</v>
      </c>
      <c r="F57" s="30">
        <f>F55*D57</f>
        <v>55.861758017948404</v>
      </c>
    </row>
    <row r="58" spans="1:6" ht="16.5">
      <c r="A58" s="17" t="s">
        <v>66</v>
      </c>
      <c r="B58" s="88">
        <v>2153.8064</v>
      </c>
      <c r="C58" s="37"/>
      <c r="D58" s="103">
        <v>0.35</v>
      </c>
      <c r="E58" s="37">
        <f t="shared" si="2"/>
        <v>753.83224</v>
      </c>
      <c r="F58" s="30">
        <f>F55*D58</f>
        <v>39.10323061256388</v>
      </c>
    </row>
    <row r="59" spans="1:6" ht="16.5">
      <c r="A59" s="17" t="s">
        <v>74</v>
      </c>
      <c r="B59" s="88">
        <v>820.8598</v>
      </c>
      <c r="C59" s="37"/>
      <c r="D59" s="103">
        <v>0.1</v>
      </c>
      <c r="E59" s="37">
        <f t="shared" si="2"/>
        <v>82.08598</v>
      </c>
      <c r="F59" s="30">
        <f>F55*D59</f>
        <v>11.172351603589682</v>
      </c>
    </row>
    <row r="60" spans="1:6" ht="16.5">
      <c r="A60" s="17" t="s">
        <v>75</v>
      </c>
      <c r="B60" s="110">
        <v>762.727</v>
      </c>
      <c r="C60" s="1"/>
      <c r="D60" s="111">
        <v>0.1</v>
      </c>
      <c r="E60" s="37">
        <f t="shared" si="2"/>
        <v>76.2727</v>
      </c>
      <c r="F60" s="30">
        <f>F56*D60</f>
        <v>7.820646122512776</v>
      </c>
    </row>
    <row r="61" spans="1:6" ht="16.5">
      <c r="A61" s="17" t="s">
        <v>76</v>
      </c>
      <c r="B61" s="110">
        <v>29.6179</v>
      </c>
      <c r="C61" s="1"/>
      <c r="D61" s="111">
        <v>0.1</v>
      </c>
      <c r="E61" s="37">
        <f t="shared" si="2"/>
        <v>2.96179</v>
      </c>
      <c r="F61" s="30">
        <f>F57*D61</f>
        <v>5.586175801794841</v>
      </c>
    </row>
    <row r="62" spans="1:6" ht="17.25" thickBot="1">
      <c r="A62" s="11" t="s">
        <v>68</v>
      </c>
      <c r="B62" s="89">
        <v>550</v>
      </c>
      <c r="C62" s="38"/>
      <c r="D62" s="104">
        <v>1</v>
      </c>
      <c r="E62" s="38">
        <f t="shared" si="2"/>
        <v>550</v>
      </c>
      <c r="F62" s="31">
        <f>F55*D62</f>
        <v>111.72351603589681</v>
      </c>
    </row>
    <row r="63" spans="1:6" ht="18.75" customHeight="1" thickBot="1">
      <c r="A63" s="11" t="s">
        <v>69</v>
      </c>
      <c r="B63" s="89">
        <f>SUM(B55:B62)</f>
        <v>8743.8659</v>
      </c>
      <c r="C63" s="38"/>
      <c r="D63" s="14"/>
      <c r="E63" s="7">
        <f>SUM(E55:E62)</f>
        <v>3901.8996399999996</v>
      </c>
      <c r="F63" s="13"/>
    </row>
    <row r="66" ht="15.75" customHeight="1">
      <c r="A66" s="8" t="s">
        <v>18</v>
      </c>
    </row>
    <row r="67" ht="16.5" customHeight="1">
      <c r="A67" s="1">
        <f>(150.4015*1)+(740.5129*0.7)+(3536.2994*0.5)+(2154.0552*0.35)+(1613.531*0.1)+(822*1)</f>
        <v>4174.18265</v>
      </c>
    </row>
    <row r="68" ht="16.5" customHeight="1">
      <c r="A68" s="109">
        <f>C54/E63</f>
        <v>111.72351603589681</v>
      </c>
    </row>
    <row r="69" ht="15.75">
      <c r="A69" s="21"/>
    </row>
  </sheetData>
  <mergeCells count="5">
    <mergeCell ref="A4:A5"/>
    <mergeCell ref="G4:G5"/>
    <mergeCell ref="A1:G1"/>
    <mergeCell ref="A2:G2"/>
    <mergeCell ref="C3:G3"/>
  </mergeCells>
  <printOptions horizontalCentered="1"/>
  <pageMargins left="0.71" right="0.11811023622047245" top="0.03937007874015748" bottom="0" header="0.1968503937007874" footer="0"/>
  <pageSetup horizontalDpi="600" verticalDpi="600" orientation="landscape" paperSize="9" scale="80" r:id="rId1"/>
  <ignoredErrors>
    <ignoredError sqref="C35:C3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="85" zoomScaleNormal="85" workbookViewId="0" topLeftCell="A10">
      <selection activeCell="A2" sqref="A2:G2"/>
    </sheetView>
  </sheetViews>
  <sheetFormatPr defaultColWidth="9.14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09" t="s">
        <v>0</v>
      </c>
      <c r="B1" s="209"/>
      <c r="C1" s="209"/>
      <c r="D1" s="209"/>
      <c r="E1" s="209"/>
      <c r="F1" s="209"/>
      <c r="G1" s="209"/>
    </row>
    <row r="2" spans="1:7" ht="16.5" customHeight="1">
      <c r="A2" s="210" t="s">
        <v>156</v>
      </c>
      <c r="B2" s="210"/>
      <c r="C2" s="210"/>
      <c r="D2" s="210"/>
      <c r="E2" s="210"/>
      <c r="F2" s="210"/>
      <c r="G2" s="210"/>
    </row>
    <row r="3" spans="1:7" ht="28.5" customHeight="1" thickBot="1">
      <c r="A3" s="193" t="s">
        <v>1</v>
      </c>
      <c r="B3" s="193"/>
      <c r="C3" s="211" t="s">
        <v>152</v>
      </c>
      <c r="D3" s="212"/>
      <c r="E3" s="212"/>
      <c r="F3" s="212"/>
      <c r="G3" s="212"/>
    </row>
    <row r="4" spans="1:7" ht="15.75" customHeight="1">
      <c r="A4" s="205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07" t="s">
        <v>5</v>
      </c>
    </row>
    <row r="5" spans="1:7" ht="16.5" customHeight="1" thickBot="1">
      <c r="A5" s="206"/>
      <c r="B5" s="68">
        <v>2012</v>
      </c>
      <c r="C5" s="68" t="s">
        <v>6</v>
      </c>
      <c r="D5" s="68">
        <v>2013</v>
      </c>
      <c r="E5" s="68" t="s">
        <v>6</v>
      </c>
      <c r="F5" s="69" t="s">
        <v>19</v>
      </c>
      <c r="G5" s="208"/>
    </row>
    <row r="6" spans="1:7" ht="15.75" customHeight="1">
      <c r="A6" s="137" t="s">
        <v>162</v>
      </c>
      <c r="B6" s="138"/>
      <c r="C6" s="140"/>
      <c r="D6" s="138"/>
      <c r="E6" s="140"/>
      <c r="F6" s="141"/>
      <c r="G6" s="142"/>
    </row>
    <row r="7" spans="1:9" ht="15.75" customHeight="1">
      <c r="A7" s="143" t="s">
        <v>80</v>
      </c>
      <c r="B7" s="95">
        <v>69</v>
      </c>
      <c r="C7" s="145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09"/>
    </row>
    <row r="8" spans="1:9" ht="15.75" customHeight="1">
      <c r="A8" s="91" t="s">
        <v>81</v>
      </c>
      <c r="B8" s="92">
        <v>58</v>
      </c>
      <c r="C8" s="96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09"/>
    </row>
    <row r="9" spans="1:9" ht="15.75" customHeight="1">
      <c r="A9" s="91" t="s">
        <v>82</v>
      </c>
      <c r="B9" s="92">
        <v>42</v>
      </c>
      <c r="C9" s="96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96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96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96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4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47"/>
      <c r="C14" s="140"/>
      <c r="D14" s="147"/>
      <c r="E14" s="140"/>
      <c r="F14" s="141"/>
      <c r="G14" s="142"/>
    </row>
    <row r="15" spans="1:7" ht="15.75" customHeight="1">
      <c r="A15" s="148" t="s">
        <v>125</v>
      </c>
      <c r="B15" s="95">
        <v>54</v>
      </c>
      <c r="C15" s="96">
        <v>1000</v>
      </c>
      <c r="D15" s="95">
        <v>54</v>
      </c>
      <c r="E15" s="96">
        <v>1100</v>
      </c>
      <c r="F15" s="118">
        <f aca="true" t="shared" si="1" ref="F15:F20">D15*E15</f>
        <v>59400</v>
      </c>
      <c r="G15" s="45"/>
    </row>
    <row r="16" spans="1:7" ht="15.75" customHeight="1">
      <c r="A16" s="143" t="s">
        <v>128</v>
      </c>
      <c r="B16" s="95">
        <v>44</v>
      </c>
      <c r="C16" s="145">
        <v>180</v>
      </c>
      <c r="D16" s="95">
        <v>44</v>
      </c>
      <c r="E16" s="145">
        <v>200</v>
      </c>
      <c r="F16" s="118">
        <f t="shared" si="1"/>
        <v>8800</v>
      </c>
      <c r="G16" s="45"/>
    </row>
    <row r="17" spans="1:7" ht="15.75" customHeight="1">
      <c r="A17" s="91" t="s">
        <v>58</v>
      </c>
      <c r="B17" s="95">
        <v>33</v>
      </c>
      <c r="C17" s="150">
        <v>151</v>
      </c>
      <c r="D17" s="95">
        <v>33</v>
      </c>
      <c r="E17" s="150">
        <v>200</v>
      </c>
      <c r="F17" s="118">
        <f t="shared" si="1"/>
        <v>6600</v>
      </c>
      <c r="G17" s="97"/>
    </row>
    <row r="18" spans="1:7" ht="15.75" customHeight="1">
      <c r="A18" s="91" t="s">
        <v>137</v>
      </c>
      <c r="B18" s="95">
        <v>10</v>
      </c>
      <c r="C18" s="150">
        <v>270</v>
      </c>
      <c r="D18" s="95">
        <v>10</v>
      </c>
      <c r="E18" s="150">
        <v>50</v>
      </c>
      <c r="F18" s="118">
        <f t="shared" si="1"/>
        <v>500</v>
      </c>
      <c r="G18" s="97"/>
    </row>
    <row r="19" spans="1:7" ht="15.75" customHeight="1">
      <c r="A19" s="91" t="s">
        <v>140</v>
      </c>
      <c r="B19" s="95">
        <v>10</v>
      </c>
      <c r="C19" s="150">
        <v>35</v>
      </c>
      <c r="D19" s="95">
        <v>10</v>
      </c>
      <c r="E19" s="150">
        <v>300</v>
      </c>
      <c r="F19" s="118">
        <f t="shared" si="1"/>
        <v>3000</v>
      </c>
      <c r="G19" s="97"/>
    </row>
    <row r="20" spans="1:7" ht="15.75" customHeight="1">
      <c r="A20" s="91" t="s">
        <v>124</v>
      </c>
      <c r="B20" s="128">
        <v>20</v>
      </c>
      <c r="C20" s="129">
        <v>14</v>
      </c>
      <c r="D20" s="128">
        <v>20</v>
      </c>
      <c r="E20" s="129">
        <v>50</v>
      </c>
      <c r="F20" s="130">
        <f t="shared" si="1"/>
        <v>1000</v>
      </c>
      <c r="G20" s="131"/>
    </row>
    <row r="21" spans="1:7" ht="15.75" customHeight="1" thickBot="1">
      <c r="A21" s="60" t="s">
        <v>130</v>
      </c>
      <c r="B21" s="204" t="s">
        <v>150</v>
      </c>
      <c r="C21" s="75">
        <v>77</v>
      </c>
      <c r="D21" s="204" t="s">
        <v>150</v>
      </c>
      <c r="E21" s="75">
        <v>0</v>
      </c>
      <c r="F21" s="119">
        <v>50</v>
      </c>
      <c r="G21" s="44">
        <f>SUM(F15:F21)</f>
        <v>79350</v>
      </c>
    </row>
    <row r="22" spans="1:7" ht="15.75" customHeight="1" thickBot="1">
      <c r="A22" s="174" t="s">
        <v>108</v>
      </c>
      <c r="B22" s="22">
        <v>0</v>
      </c>
      <c r="C22" s="178">
        <v>0</v>
      </c>
      <c r="D22" s="22">
        <v>0</v>
      </c>
      <c r="E22" s="178">
        <v>0</v>
      </c>
      <c r="F22" s="179">
        <v>1000</v>
      </c>
      <c r="G22" s="180">
        <f>F22</f>
        <v>1000</v>
      </c>
    </row>
    <row r="23" spans="1:7" ht="15.75" customHeight="1">
      <c r="A23" s="137" t="s">
        <v>88</v>
      </c>
      <c r="B23" s="147"/>
      <c r="C23" s="154"/>
      <c r="D23" s="147"/>
      <c r="E23" s="154"/>
      <c r="F23" s="155"/>
      <c r="G23" s="156"/>
    </row>
    <row r="24" spans="1:7" ht="15.75" customHeight="1">
      <c r="A24" s="113" t="s">
        <v>149</v>
      </c>
      <c r="B24" s="95">
        <v>123</v>
      </c>
      <c r="C24" s="96">
        <v>208</v>
      </c>
      <c r="D24" s="95">
        <v>123</v>
      </c>
      <c r="E24" s="96">
        <v>300</v>
      </c>
      <c r="F24" s="120">
        <f>D24*E24</f>
        <v>36900</v>
      </c>
      <c r="G24" s="97"/>
    </row>
    <row r="25" spans="1:7" ht="15.75" customHeight="1">
      <c r="A25" s="113" t="s">
        <v>145</v>
      </c>
      <c r="B25" s="95">
        <v>25</v>
      </c>
      <c r="C25" s="96">
        <v>91</v>
      </c>
      <c r="D25" s="95">
        <v>25</v>
      </c>
      <c r="E25" s="96">
        <v>50</v>
      </c>
      <c r="F25" s="120">
        <f>E25*D25</f>
        <v>1250</v>
      </c>
      <c r="G25" s="97"/>
    </row>
    <row r="26" spans="1:7" ht="15.75" customHeight="1">
      <c r="A26" s="113" t="s">
        <v>146</v>
      </c>
      <c r="B26" s="128">
        <v>25</v>
      </c>
      <c r="C26" s="199">
        <v>60</v>
      </c>
      <c r="D26" s="128">
        <v>25</v>
      </c>
      <c r="E26" s="199">
        <v>50</v>
      </c>
      <c r="F26" s="120">
        <f>E26*D26</f>
        <v>1250</v>
      </c>
      <c r="G26" s="131"/>
    </row>
    <row r="27" spans="1:7" ht="15.75" customHeight="1">
      <c r="A27" s="113" t="s">
        <v>147</v>
      </c>
      <c r="B27" s="128">
        <v>50</v>
      </c>
      <c r="C27" s="199">
        <v>13</v>
      </c>
      <c r="D27" s="128">
        <v>50</v>
      </c>
      <c r="E27" s="199">
        <v>0</v>
      </c>
      <c r="F27" s="120">
        <f>E27*D27</f>
        <v>0</v>
      </c>
      <c r="G27" s="131"/>
    </row>
    <row r="28" spans="1:7" ht="15.75" customHeight="1" thickBot="1">
      <c r="A28" s="114" t="s">
        <v>148</v>
      </c>
      <c r="B28" s="84">
        <v>0</v>
      </c>
      <c r="C28" s="74">
        <v>0</v>
      </c>
      <c r="D28" s="84">
        <v>0</v>
      </c>
      <c r="E28" s="74">
        <v>0</v>
      </c>
      <c r="F28" s="120">
        <f>E28*D28</f>
        <v>0</v>
      </c>
      <c r="G28" s="44">
        <f>SUM(F24:F28)</f>
        <v>39400</v>
      </c>
    </row>
    <row r="29" spans="1:7" ht="15.75" customHeight="1">
      <c r="A29" s="158" t="s">
        <v>93</v>
      </c>
      <c r="B29" s="147">
        <v>0</v>
      </c>
      <c r="C29" s="140">
        <v>0</v>
      </c>
      <c r="D29" s="147">
        <v>0</v>
      </c>
      <c r="E29" s="140">
        <v>0</v>
      </c>
      <c r="F29" s="159">
        <v>0</v>
      </c>
      <c r="G29" s="156"/>
    </row>
    <row r="30" spans="1:7" ht="15.75" customHeight="1">
      <c r="A30" s="113" t="s">
        <v>77</v>
      </c>
      <c r="B30" s="95">
        <v>0</v>
      </c>
      <c r="C30" s="96">
        <v>0</v>
      </c>
      <c r="D30" s="95">
        <v>0</v>
      </c>
      <c r="E30" s="96">
        <v>0</v>
      </c>
      <c r="F30" s="120">
        <v>0</v>
      </c>
      <c r="G30" s="97"/>
    </row>
    <row r="31" spans="1:7" ht="15.75" customHeight="1" thickBot="1">
      <c r="A31" s="114" t="s">
        <v>91</v>
      </c>
      <c r="B31" s="190">
        <v>0.021</v>
      </c>
      <c r="C31" s="134">
        <v>100000</v>
      </c>
      <c r="D31" s="190">
        <v>0.021</v>
      </c>
      <c r="E31" s="134">
        <v>235000</v>
      </c>
      <c r="F31" s="121">
        <f>D31*E31</f>
        <v>4935</v>
      </c>
      <c r="G31" s="44">
        <f>SUM(F29:F31)</f>
        <v>4935</v>
      </c>
    </row>
    <row r="32" spans="6:7" ht="15.75" customHeight="1" thickBot="1">
      <c r="F32" s="112" t="s">
        <v>21</v>
      </c>
      <c r="G32" s="115">
        <f>SUM(G13+G21+G22+G28+G31)</f>
        <v>420793.9469999999</v>
      </c>
    </row>
    <row r="33" spans="1:6" ht="15.75" customHeight="1">
      <c r="A33" s="164" t="s">
        <v>103</v>
      </c>
      <c r="C33" s="161">
        <f>SUM(E7:E13)</f>
        <v>8193.8659</v>
      </c>
      <c r="F33" s="6"/>
    </row>
    <row r="34" spans="1:7" ht="15.75" customHeight="1">
      <c r="A34" s="98" t="s">
        <v>100</v>
      </c>
      <c r="C34" s="161">
        <f>SUM(E15:E22)</f>
        <v>1900</v>
      </c>
      <c r="G34" s="55"/>
    </row>
    <row r="35" spans="1:7" ht="15.75" customHeight="1">
      <c r="A35" s="98" t="s">
        <v>101</v>
      </c>
      <c r="C35" s="161">
        <f>SUM(E24:E28)</f>
        <v>400</v>
      </c>
      <c r="F35" s="167"/>
      <c r="G35" s="55"/>
    </row>
    <row r="36" spans="1:7" ht="15.75" customHeight="1" thickBot="1">
      <c r="A36" s="65" t="s">
        <v>102</v>
      </c>
      <c r="B36" s="56"/>
      <c r="C36" s="162">
        <f>SUM(E29:E31)</f>
        <v>235000</v>
      </c>
      <c r="D36" s="56"/>
      <c r="E36" s="192"/>
      <c r="F36" s="163"/>
      <c r="G36" s="135"/>
    </row>
    <row r="37" spans="1:7" ht="15.75" customHeight="1" thickTop="1">
      <c r="A37" s="200" t="s">
        <v>154</v>
      </c>
      <c r="B37" s="201"/>
      <c r="C37" s="202"/>
      <c r="D37" s="202"/>
      <c r="E37" s="202"/>
      <c r="F37" s="202"/>
      <c r="G37" s="202"/>
    </row>
    <row r="38" spans="1:2" ht="15.75" customHeight="1">
      <c r="A38" s="53" t="s">
        <v>155</v>
      </c>
      <c r="B38" s="52"/>
    </row>
    <row r="39" spans="1:2" ht="15.75" customHeight="1">
      <c r="A39" s="191" t="s">
        <v>134</v>
      </c>
      <c r="B39" s="52"/>
    </row>
    <row r="40" spans="1:2" ht="15.75" customHeight="1">
      <c r="A40" s="53" t="s">
        <v>135</v>
      </c>
      <c r="B40" s="52"/>
    </row>
    <row r="41" spans="1:2" ht="15.75" customHeight="1">
      <c r="A41" s="160" t="s">
        <v>133</v>
      </c>
      <c r="B41" s="52"/>
    </row>
    <row r="42" ht="15.75" customHeight="1">
      <c r="A42" s="160" t="s">
        <v>161</v>
      </c>
    </row>
    <row r="43" spans="1:7" ht="15.75" customHeight="1" thickBot="1">
      <c r="A43" s="203" t="s">
        <v>121</v>
      </c>
      <c r="B43" s="195"/>
      <c r="C43" s="195"/>
      <c r="D43" s="195"/>
      <c r="E43" s="195"/>
      <c r="F43" s="195"/>
      <c r="G43" s="195"/>
    </row>
    <row r="44" spans="1:6" ht="15.75" customHeight="1" thickTop="1">
      <c r="A44" s="53"/>
      <c r="F44" s="167" t="s">
        <v>153</v>
      </c>
    </row>
    <row r="45" spans="1:7" ht="15.75" customHeight="1">
      <c r="A45" s="52"/>
      <c r="G45" s="3"/>
    </row>
    <row r="48" spans="2:3" ht="19.5">
      <c r="B48" s="8" t="s">
        <v>7</v>
      </c>
      <c r="C48" s="8"/>
    </row>
    <row r="50" spans="2:3" ht="15.75" customHeight="1">
      <c r="B50" s="9" t="s">
        <v>8</v>
      </c>
      <c r="C50" s="9"/>
    </row>
    <row r="53" ht="16.5" thickBot="1"/>
    <row r="54" spans="1:6" ht="19.5" customHeight="1" thickBot="1">
      <c r="A54" s="101" t="s">
        <v>72</v>
      </c>
      <c r="B54" s="132" t="s">
        <v>73</v>
      </c>
      <c r="C54" s="108">
        <f>G32</f>
        <v>420793.9469999999</v>
      </c>
      <c r="D54" s="107" t="str">
        <f>F32</f>
        <v>TOTAL</v>
      </c>
      <c r="E54" s="105" t="s">
        <v>71</v>
      </c>
      <c r="F54" s="106" t="s">
        <v>10</v>
      </c>
    </row>
    <row r="55" spans="1:6" ht="16.5">
      <c r="A55" s="17" t="s">
        <v>63</v>
      </c>
      <c r="B55" s="88">
        <v>150.4015</v>
      </c>
      <c r="C55" s="37"/>
      <c r="D55" s="103">
        <v>1</v>
      </c>
      <c r="E55" s="37">
        <f aca="true" t="shared" si="2" ref="E55:E62">B55*D55</f>
        <v>150.4015</v>
      </c>
      <c r="F55" s="29">
        <f>A68</f>
        <v>107.84335473067163</v>
      </c>
    </row>
    <row r="56" spans="1:6" ht="16.5">
      <c r="A56" s="17" t="s">
        <v>64</v>
      </c>
      <c r="B56" s="88">
        <v>740.5939</v>
      </c>
      <c r="C56" s="37"/>
      <c r="D56" s="103">
        <v>0.7</v>
      </c>
      <c r="E56" s="37">
        <f t="shared" si="2"/>
        <v>518.4157299999999</v>
      </c>
      <c r="F56" s="30">
        <f>D56*F55</f>
        <v>75.49034831147014</v>
      </c>
    </row>
    <row r="57" spans="1:6" ht="16.5">
      <c r="A57" s="17" t="s">
        <v>65</v>
      </c>
      <c r="B57" s="88">
        <v>3535.8594</v>
      </c>
      <c r="C57" s="37"/>
      <c r="D57" s="103">
        <v>0.5</v>
      </c>
      <c r="E57" s="37">
        <f t="shared" si="2"/>
        <v>1767.9297</v>
      </c>
      <c r="F57" s="30">
        <f>F55*D57</f>
        <v>53.92167736533582</v>
      </c>
    </row>
    <row r="58" spans="1:6" ht="16.5">
      <c r="A58" s="17" t="s">
        <v>66</v>
      </c>
      <c r="B58" s="88">
        <v>2153.8064</v>
      </c>
      <c r="C58" s="37"/>
      <c r="D58" s="103">
        <v>0.35</v>
      </c>
      <c r="E58" s="37">
        <f t="shared" si="2"/>
        <v>753.83224</v>
      </c>
      <c r="F58" s="30">
        <f>F55*D58</f>
        <v>37.74517415573507</v>
      </c>
    </row>
    <row r="59" spans="1:6" ht="16.5">
      <c r="A59" s="17" t="s">
        <v>74</v>
      </c>
      <c r="B59" s="88">
        <v>820.8598</v>
      </c>
      <c r="C59" s="37"/>
      <c r="D59" s="103">
        <v>0.1</v>
      </c>
      <c r="E59" s="37">
        <f t="shared" si="2"/>
        <v>82.08598</v>
      </c>
      <c r="F59" s="30">
        <f>F55*D59</f>
        <v>10.784335473067165</v>
      </c>
    </row>
    <row r="60" spans="1:6" ht="16.5">
      <c r="A60" s="17" t="s">
        <v>75</v>
      </c>
      <c r="B60" s="110">
        <v>762.727</v>
      </c>
      <c r="C60" s="1"/>
      <c r="D60" s="111">
        <v>0.1</v>
      </c>
      <c r="E60" s="37">
        <f t="shared" si="2"/>
        <v>76.2727</v>
      </c>
      <c r="F60" s="30">
        <f>F56*D60</f>
        <v>7.549034831147015</v>
      </c>
    </row>
    <row r="61" spans="1:6" ht="16.5">
      <c r="A61" s="17" t="s">
        <v>76</v>
      </c>
      <c r="B61" s="110">
        <v>29.6179</v>
      </c>
      <c r="C61" s="1"/>
      <c r="D61" s="111">
        <v>0.1</v>
      </c>
      <c r="E61" s="37">
        <f t="shared" si="2"/>
        <v>2.96179</v>
      </c>
      <c r="F61" s="30">
        <f>F57*D61</f>
        <v>5.392167736533582</v>
      </c>
    </row>
    <row r="62" spans="1:6" ht="17.25" thickBot="1">
      <c r="A62" s="11" t="s">
        <v>68</v>
      </c>
      <c r="B62" s="89">
        <v>550</v>
      </c>
      <c r="C62" s="38"/>
      <c r="D62" s="104">
        <v>1</v>
      </c>
      <c r="E62" s="38">
        <f t="shared" si="2"/>
        <v>550</v>
      </c>
      <c r="F62" s="31">
        <f>F55*D62</f>
        <v>107.84335473067163</v>
      </c>
    </row>
    <row r="63" spans="1:6" ht="18.75" customHeight="1" thickBot="1">
      <c r="A63" s="11" t="s">
        <v>69</v>
      </c>
      <c r="B63" s="89">
        <f>SUM(B55:B62)</f>
        <v>8743.8659</v>
      </c>
      <c r="C63" s="38"/>
      <c r="D63" s="14"/>
      <c r="E63" s="7">
        <f>SUM(E55:E62)</f>
        <v>3901.8996399999996</v>
      </c>
      <c r="F63" s="13"/>
    </row>
    <row r="66" ht="15.75" customHeight="1">
      <c r="A66" s="8" t="s">
        <v>18</v>
      </c>
    </row>
    <row r="67" ht="16.5" customHeight="1">
      <c r="A67" s="1">
        <f>(150.4015*1)+(740.5129*0.7)+(3536.2994*0.5)+(2154.0552*0.35)+(1613.531*0.1)+(822*1)</f>
        <v>4174.18265</v>
      </c>
    </row>
    <row r="68" ht="16.5" customHeight="1">
      <c r="A68" s="109">
        <f>C54/E63</f>
        <v>107.84335473067163</v>
      </c>
    </row>
    <row r="69" ht="15.75">
      <c r="A69" s="21"/>
    </row>
  </sheetData>
  <mergeCells count="5">
    <mergeCell ref="A4:A5"/>
    <mergeCell ref="G4:G5"/>
    <mergeCell ref="A1:G1"/>
    <mergeCell ref="A2:G2"/>
    <mergeCell ref="C3:G3"/>
  </mergeCells>
  <printOptions horizontalCentered="1"/>
  <pageMargins left="0.7086614173228347" right="0.11811023622047245" top="0.03937007874015748" bottom="0" header="0.1968503937007874" footer="0"/>
  <pageSetup horizontalDpi="600" verticalDpi="600" orientation="landscape" paperSize="9" scale="80" r:id="rId1"/>
  <ignoredErrors>
    <ignoredError sqref="C35:C3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="85" zoomScaleNormal="85" workbookViewId="0" topLeftCell="A1">
      <selection activeCell="G25" sqref="G25"/>
    </sheetView>
  </sheetViews>
  <sheetFormatPr defaultColWidth="9.14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09" t="s">
        <v>0</v>
      </c>
      <c r="B1" s="209"/>
      <c r="C1" s="209"/>
      <c r="D1" s="209"/>
      <c r="E1" s="209"/>
      <c r="F1" s="209"/>
      <c r="G1" s="209"/>
    </row>
    <row r="2" spans="1:7" ht="16.5" customHeight="1">
      <c r="A2" s="210" t="s">
        <v>107</v>
      </c>
      <c r="B2" s="210"/>
      <c r="C2" s="210"/>
      <c r="D2" s="210"/>
      <c r="E2" s="210"/>
      <c r="F2" s="210"/>
      <c r="G2" s="210"/>
    </row>
    <row r="3" spans="1:7" ht="28.5" customHeight="1" thickBot="1">
      <c r="A3" s="193" t="s">
        <v>1</v>
      </c>
      <c r="B3" s="193"/>
      <c r="C3" s="211" t="s">
        <v>157</v>
      </c>
      <c r="D3" s="212"/>
      <c r="E3" s="212"/>
      <c r="F3" s="212"/>
      <c r="G3" s="212"/>
    </row>
    <row r="4" spans="1:7" ht="15.75" customHeight="1">
      <c r="A4" s="205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07" t="s">
        <v>5</v>
      </c>
    </row>
    <row r="5" spans="1:7" ht="16.5" customHeight="1" thickBot="1">
      <c r="A5" s="206"/>
      <c r="B5" s="68">
        <v>2011</v>
      </c>
      <c r="C5" s="68" t="s">
        <v>6</v>
      </c>
      <c r="D5" s="68">
        <v>2012</v>
      </c>
      <c r="E5" s="68" t="s">
        <v>6</v>
      </c>
      <c r="F5" s="69" t="s">
        <v>19</v>
      </c>
      <c r="G5" s="208"/>
    </row>
    <row r="6" spans="1:7" ht="15.75" customHeight="1">
      <c r="A6" s="137" t="s">
        <v>126</v>
      </c>
      <c r="B6" s="138"/>
      <c r="C6" s="140"/>
      <c r="D6" s="138"/>
      <c r="E6" s="140"/>
      <c r="F6" s="141"/>
      <c r="G6" s="142"/>
    </row>
    <row r="7" spans="1:9" ht="15.75" customHeight="1">
      <c r="A7" s="143" t="s">
        <v>80</v>
      </c>
      <c r="B7" s="95">
        <v>69</v>
      </c>
      <c r="C7" s="145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09"/>
    </row>
    <row r="8" spans="1:9" ht="15.75" customHeight="1">
      <c r="A8" s="91" t="s">
        <v>81</v>
      </c>
      <c r="B8" s="92">
        <v>58</v>
      </c>
      <c r="C8" s="96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09"/>
    </row>
    <row r="9" spans="1:9" ht="15.75" customHeight="1">
      <c r="A9" s="91" t="s">
        <v>82</v>
      </c>
      <c r="B9" s="92">
        <v>42</v>
      </c>
      <c r="C9" s="96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96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96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96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4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47"/>
      <c r="C14" s="140"/>
      <c r="D14" s="147"/>
      <c r="E14" s="140"/>
      <c r="F14" s="141"/>
      <c r="G14" s="142"/>
    </row>
    <row r="15" spans="1:7" ht="15.75" customHeight="1">
      <c r="A15" s="148" t="s">
        <v>125</v>
      </c>
      <c r="B15" s="95">
        <v>54</v>
      </c>
      <c r="C15" s="96">
        <v>1000</v>
      </c>
      <c r="D15" s="95">
        <v>54</v>
      </c>
      <c r="E15" s="96">
        <v>1000</v>
      </c>
      <c r="F15" s="118">
        <f aca="true" t="shared" si="1" ref="F15:F20">D15*E15</f>
        <v>54000</v>
      </c>
      <c r="G15" s="45"/>
    </row>
    <row r="16" spans="1:7" ht="15.75" customHeight="1">
      <c r="A16" s="143" t="s">
        <v>128</v>
      </c>
      <c r="B16" s="95">
        <v>44</v>
      </c>
      <c r="C16" s="145">
        <v>180</v>
      </c>
      <c r="D16" s="95">
        <v>44</v>
      </c>
      <c r="E16" s="145">
        <v>200</v>
      </c>
      <c r="F16" s="118">
        <f t="shared" si="1"/>
        <v>8800</v>
      </c>
      <c r="G16" s="45"/>
    </row>
    <row r="17" spans="1:7" ht="15.75" customHeight="1">
      <c r="A17" s="91" t="s">
        <v>58</v>
      </c>
      <c r="B17" s="95">
        <v>33</v>
      </c>
      <c r="C17" s="150">
        <v>151</v>
      </c>
      <c r="D17" s="95">
        <v>33</v>
      </c>
      <c r="E17" s="150">
        <v>270</v>
      </c>
      <c r="F17" s="118">
        <f t="shared" si="1"/>
        <v>8910</v>
      </c>
      <c r="G17" s="97"/>
    </row>
    <row r="18" spans="1:7" ht="15.75" customHeight="1">
      <c r="A18" s="91" t="s">
        <v>137</v>
      </c>
      <c r="B18" s="95">
        <v>10</v>
      </c>
      <c r="C18" s="150">
        <v>270</v>
      </c>
      <c r="D18" s="95">
        <v>10</v>
      </c>
      <c r="E18" s="150">
        <v>180</v>
      </c>
      <c r="F18" s="118">
        <f t="shared" si="1"/>
        <v>1800</v>
      </c>
      <c r="G18" s="97"/>
    </row>
    <row r="19" spans="1:7" ht="15.75" customHeight="1">
      <c r="A19" s="91" t="s">
        <v>140</v>
      </c>
      <c r="B19" s="95">
        <v>10</v>
      </c>
      <c r="C19" s="150">
        <v>35</v>
      </c>
      <c r="D19" s="95">
        <v>10</v>
      </c>
      <c r="E19" s="150">
        <v>150</v>
      </c>
      <c r="F19" s="118">
        <f t="shared" si="1"/>
        <v>1500</v>
      </c>
      <c r="G19" s="97"/>
    </row>
    <row r="20" spans="1:7" ht="15.75" customHeight="1">
      <c r="A20" s="91" t="s">
        <v>124</v>
      </c>
      <c r="B20" s="128">
        <v>20</v>
      </c>
      <c r="C20" s="129">
        <v>14</v>
      </c>
      <c r="D20" s="128">
        <v>20</v>
      </c>
      <c r="E20" s="129">
        <v>73</v>
      </c>
      <c r="F20" s="130">
        <f t="shared" si="1"/>
        <v>1460</v>
      </c>
      <c r="G20" s="131"/>
    </row>
    <row r="21" spans="1:7" ht="15.75" customHeight="1" thickBot="1">
      <c r="A21" s="60" t="s">
        <v>130</v>
      </c>
      <c r="B21" s="204" t="s">
        <v>150</v>
      </c>
      <c r="C21" s="75">
        <v>77</v>
      </c>
      <c r="D21" s="204" t="s">
        <v>150</v>
      </c>
      <c r="E21" s="75">
        <v>5</v>
      </c>
      <c r="F21" s="119">
        <v>50</v>
      </c>
      <c r="G21" s="44">
        <f>SUM(F15:F21)</f>
        <v>76520</v>
      </c>
    </row>
    <row r="22" spans="1:7" ht="15.75" customHeight="1" thickBot="1">
      <c r="A22" s="174" t="s">
        <v>108</v>
      </c>
      <c r="B22" s="22">
        <v>0</v>
      </c>
      <c r="C22" s="178">
        <v>0</v>
      </c>
      <c r="D22" s="22">
        <v>0</v>
      </c>
      <c r="E22" s="178">
        <v>0</v>
      </c>
      <c r="F22" s="179">
        <v>1000</v>
      </c>
      <c r="G22" s="180">
        <f>F22</f>
        <v>1000</v>
      </c>
    </row>
    <row r="23" spans="1:7" ht="15.75" customHeight="1">
      <c r="A23" s="137" t="s">
        <v>88</v>
      </c>
      <c r="B23" s="147"/>
      <c r="C23" s="154"/>
      <c r="D23" s="147"/>
      <c r="E23" s="154"/>
      <c r="F23" s="155"/>
      <c r="G23" s="156"/>
    </row>
    <row r="24" spans="1:7" ht="15.75" customHeight="1">
      <c r="A24" s="113" t="s">
        <v>149</v>
      </c>
      <c r="B24" s="95">
        <v>123</v>
      </c>
      <c r="C24" s="96">
        <v>208</v>
      </c>
      <c r="D24" s="95">
        <v>123</v>
      </c>
      <c r="E24" s="96">
        <v>300</v>
      </c>
      <c r="F24" s="120">
        <f>D24*E24</f>
        <v>36900</v>
      </c>
      <c r="G24" s="97"/>
    </row>
    <row r="25" spans="1:7" ht="15.75" customHeight="1">
      <c r="A25" s="113" t="s">
        <v>145</v>
      </c>
      <c r="B25" s="95">
        <v>25</v>
      </c>
      <c r="C25" s="96">
        <v>91</v>
      </c>
      <c r="D25" s="95">
        <v>25</v>
      </c>
      <c r="E25" s="96">
        <v>70</v>
      </c>
      <c r="F25" s="120">
        <f>E25*D25</f>
        <v>1750</v>
      </c>
      <c r="G25" s="97"/>
    </row>
    <row r="26" spans="1:7" ht="15.75" customHeight="1">
      <c r="A26" s="113" t="s">
        <v>146</v>
      </c>
      <c r="B26" s="128">
        <v>25</v>
      </c>
      <c r="C26" s="199">
        <v>60</v>
      </c>
      <c r="D26" s="128">
        <v>25</v>
      </c>
      <c r="E26" s="199">
        <v>25</v>
      </c>
      <c r="F26" s="120">
        <f>E26*D26</f>
        <v>625</v>
      </c>
      <c r="G26" s="131"/>
    </row>
    <row r="27" spans="1:7" ht="15.75" customHeight="1">
      <c r="A27" s="113" t="s">
        <v>147</v>
      </c>
      <c r="B27" s="128">
        <v>50</v>
      </c>
      <c r="C27" s="199">
        <v>13</v>
      </c>
      <c r="D27" s="128">
        <v>50</v>
      </c>
      <c r="E27" s="199">
        <v>0</v>
      </c>
      <c r="F27" s="120">
        <f>E27*D27</f>
        <v>0</v>
      </c>
      <c r="G27" s="131"/>
    </row>
    <row r="28" spans="1:7" ht="15.75" customHeight="1" thickBot="1">
      <c r="A28" s="114" t="s">
        <v>148</v>
      </c>
      <c r="B28" s="84">
        <v>0</v>
      </c>
      <c r="C28" s="74">
        <v>0</v>
      </c>
      <c r="D28" s="84">
        <v>0</v>
      </c>
      <c r="E28" s="74">
        <v>0</v>
      </c>
      <c r="F28" s="120">
        <f>E28*D28</f>
        <v>0</v>
      </c>
      <c r="G28" s="44">
        <f>SUM(F24:F28)</f>
        <v>39275</v>
      </c>
    </row>
    <row r="29" spans="1:7" ht="15.75" customHeight="1">
      <c r="A29" s="158" t="s">
        <v>93</v>
      </c>
      <c r="B29" s="147">
        <v>0</v>
      </c>
      <c r="C29" s="140">
        <v>0</v>
      </c>
      <c r="D29" s="147">
        <v>0</v>
      </c>
      <c r="E29" s="140">
        <v>0</v>
      </c>
      <c r="F29" s="159">
        <v>0</v>
      </c>
      <c r="G29" s="156"/>
    </row>
    <row r="30" spans="1:7" ht="15.75" customHeight="1">
      <c r="A30" s="113" t="s">
        <v>77</v>
      </c>
      <c r="B30" s="95">
        <v>0</v>
      </c>
      <c r="C30" s="96">
        <v>0</v>
      </c>
      <c r="D30" s="95">
        <v>0</v>
      </c>
      <c r="E30" s="96">
        <v>0</v>
      </c>
      <c r="F30" s="120">
        <v>0</v>
      </c>
      <c r="G30" s="97"/>
    </row>
    <row r="31" spans="1:7" ht="15.75" customHeight="1" thickBot="1">
      <c r="A31" s="114" t="s">
        <v>91</v>
      </c>
      <c r="B31" s="190">
        <v>0.021</v>
      </c>
      <c r="C31" s="134">
        <v>100000</v>
      </c>
      <c r="D31" s="190">
        <v>0.021</v>
      </c>
      <c r="E31" s="134">
        <v>60000</v>
      </c>
      <c r="F31" s="121">
        <f>D31*E31</f>
        <v>1260</v>
      </c>
      <c r="G31" s="44">
        <f>SUM(F29:F31)</f>
        <v>1260</v>
      </c>
    </row>
    <row r="32" spans="6:7" ht="15.75" customHeight="1" thickBot="1">
      <c r="F32" s="112" t="s">
        <v>21</v>
      </c>
      <c r="G32" s="115">
        <f>SUM(G13+G21+G22+G28+G31)</f>
        <v>414163.9469999999</v>
      </c>
    </row>
    <row r="33" spans="1:6" ht="15.75" customHeight="1">
      <c r="A33" s="164" t="s">
        <v>103</v>
      </c>
      <c r="C33" s="161">
        <f>SUM(E7:E13)</f>
        <v>8193.8659</v>
      </c>
      <c r="F33" s="6"/>
    </row>
    <row r="34" spans="1:7" ht="15.75" customHeight="1">
      <c r="A34" s="98" t="s">
        <v>100</v>
      </c>
      <c r="C34" s="161">
        <f>SUM(E15:E22)</f>
        <v>1878</v>
      </c>
      <c r="G34" s="55"/>
    </row>
    <row r="35" spans="1:7" ht="15.75" customHeight="1">
      <c r="A35" s="98" t="s">
        <v>101</v>
      </c>
      <c r="C35" s="161">
        <f>SUM(E24:E28)</f>
        <v>395</v>
      </c>
      <c r="F35" s="167"/>
      <c r="G35" s="55"/>
    </row>
    <row r="36" spans="1:7" ht="15.75" customHeight="1" thickBot="1">
      <c r="A36" s="65" t="s">
        <v>102</v>
      </c>
      <c r="B36" s="56"/>
      <c r="C36" s="162">
        <f>E31</f>
        <v>60000</v>
      </c>
      <c r="D36" s="56"/>
      <c r="E36" s="192"/>
      <c r="F36" s="163"/>
      <c r="G36" s="135"/>
    </row>
    <row r="37" spans="1:7" ht="15.75" customHeight="1" thickTop="1">
      <c r="A37" s="200" t="s">
        <v>158</v>
      </c>
      <c r="B37" s="201"/>
      <c r="C37" s="202"/>
      <c r="D37" s="202"/>
      <c r="E37" s="202"/>
      <c r="F37" s="202"/>
      <c r="G37" s="202"/>
    </row>
    <row r="38" spans="1:2" ht="15.75" customHeight="1">
      <c r="A38" s="53" t="s">
        <v>151</v>
      </c>
      <c r="B38" s="52"/>
    </row>
    <row r="39" spans="1:2" ht="15.75" customHeight="1">
      <c r="A39" s="191" t="s">
        <v>134</v>
      </c>
      <c r="B39" s="52"/>
    </row>
    <row r="40" spans="1:2" ht="15.75" customHeight="1">
      <c r="A40" s="53" t="s">
        <v>135</v>
      </c>
      <c r="B40" s="52"/>
    </row>
    <row r="41" spans="1:2" ht="15.75" customHeight="1">
      <c r="A41" s="160" t="s">
        <v>133</v>
      </c>
      <c r="B41" s="52"/>
    </row>
    <row r="42" ht="15.75" customHeight="1">
      <c r="A42" s="160" t="s">
        <v>159</v>
      </c>
    </row>
    <row r="43" spans="1:7" ht="15.75" customHeight="1" thickBot="1">
      <c r="A43" s="203" t="s">
        <v>121</v>
      </c>
      <c r="B43" s="195"/>
      <c r="C43" s="195"/>
      <c r="D43" s="195"/>
      <c r="E43" s="195"/>
      <c r="F43" s="195"/>
      <c r="G43" s="195"/>
    </row>
    <row r="44" spans="1:6" ht="15.75" customHeight="1" thickTop="1">
      <c r="A44" s="53"/>
      <c r="F44" s="167" t="s">
        <v>160</v>
      </c>
    </row>
    <row r="45" spans="1:7" ht="15.75" customHeight="1">
      <c r="A45" s="52"/>
      <c r="G45" s="3"/>
    </row>
    <row r="48" spans="2:3" ht="19.5">
      <c r="B48" s="8" t="s">
        <v>7</v>
      </c>
      <c r="C48" s="8"/>
    </row>
    <row r="50" spans="2:3" ht="15.75" customHeight="1">
      <c r="B50" s="9" t="s">
        <v>8</v>
      </c>
      <c r="C50" s="9"/>
    </row>
    <row r="53" ht="16.5" thickBot="1"/>
    <row r="54" spans="1:6" ht="19.5" customHeight="1" thickBot="1">
      <c r="A54" s="101" t="s">
        <v>72</v>
      </c>
      <c r="B54" s="132" t="s">
        <v>73</v>
      </c>
      <c r="C54" s="108">
        <f>G32</f>
        <v>414163.9469999999</v>
      </c>
      <c r="D54" s="107" t="str">
        <f>F32</f>
        <v>TOTAL</v>
      </c>
      <c r="E54" s="105" t="s">
        <v>71</v>
      </c>
      <c r="F54" s="106" t="s">
        <v>10</v>
      </c>
    </row>
    <row r="55" spans="1:6" ht="16.5">
      <c r="A55" s="17" t="s">
        <v>63</v>
      </c>
      <c r="B55" s="88">
        <v>150.4015</v>
      </c>
      <c r="C55" s="37"/>
      <c r="D55" s="103">
        <v>1</v>
      </c>
      <c r="E55" s="37">
        <f aca="true" t="shared" si="2" ref="E55:E62">B55*D55</f>
        <v>150.4015</v>
      </c>
      <c r="F55" s="29">
        <f>A68</f>
        <v>106.14418237574147</v>
      </c>
    </row>
    <row r="56" spans="1:6" ht="16.5">
      <c r="A56" s="17" t="s">
        <v>64</v>
      </c>
      <c r="B56" s="88">
        <v>740.5939</v>
      </c>
      <c r="C56" s="37"/>
      <c r="D56" s="103">
        <v>0.7</v>
      </c>
      <c r="E56" s="37">
        <f t="shared" si="2"/>
        <v>518.4157299999999</v>
      </c>
      <c r="F56" s="30">
        <f>D56*F55</f>
        <v>74.30092766301902</v>
      </c>
    </row>
    <row r="57" spans="1:6" ht="16.5">
      <c r="A57" s="17" t="s">
        <v>65</v>
      </c>
      <c r="B57" s="88">
        <v>3535.8594</v>
      </c>
      <c r="C57" s="37"/>
      <c r="D57" s="103">
        <v>0.5</v>
      </c>
      <c r="E57" s="37">
        <f t="shared" si="2"/>
        <v>1767.9297</v>
      </c>
      <c r="F57" s="30">
        <f>F55*D57</f>
        <v>53.07209118787073</v>
      </c>
    </row>
    <row r="58" spans="1:6" ht="16.5">
      <c r="A58" s="17" t="s">
        <v>66</v>
      </c>
      <c r="B58" s="88">
        <v>2153.8064</v>
      </c>
      <c r="C58" s="37"/>
      <c r="D58" s="103">
        <v>0.35</v>
      </c>
      <c r="E58" s="37">
        <f t="shared" si="2"/>
        <v>753.83224</v>
      </c>
      <c r="F58" s="30">
        <f>F55*D58</f>
        <v>37.15046383150951</v>
      </c>
    </row>
    <row r="59" spans="1:6" ht="16.5">
      <c r="A59" s="17" t="s">
        <v>74</v>
      </c>
      <c r="B59" s="88">
        <v>820.8598</v>
      </c>
      <c r="C59" s="37"/>
      <c r="D59" s="103">
        <v>0.1</v>
      </c>
      <c r="E59" s="37">
        <f t="shared" si="2"/>
        <v>82.08598</v>
      </c>
      <c r="F59" s="30">
        <f>F55*D59</f>
        <v>10.614418237574148</v>
      </c>
    </row>
    <row r="60" spans="1:6" ht="16.5">
      <c r="A60" s="17" t="s">
        <v>75</v>
      </c>
      <c r="B60" s="110">
        <v>762.727</v>
      </c>
      <c r="C60" s="1"/>
      <c r="D60" s="111">
        <v>0.1</v>
      </c>
      <c r="E60" s="37">
        <f t="shared" si="2"/>
        <v>76.2727</v>
      </c>
      <c r="F60" s="30">
        <f>F56*D60</f>
        <v>7.430092766301903</v>
      </c>
    </row>
    <row r="61" spans="1:6" ht="16.5">
      <c r="A61" s="17" t="s">
        <v>76</v>
      </c>
      <c r="B61" s="110">
        <v>29.6179</v>
      </c>
      <c r="C61" s="1"/>
      <c r="D61" s="111">
        <v>0.1</v>
      </c>
      <c r="E61" s="37">
        <f t="shared" si="2"/>
        <v>2.96179</v>
      </c>
      <c r="F61" s="30">
        <f>F57*D61</f>
        <v>5.307209118787074</v>
      </c>
    </row>
    <row r="62" spans="1:6" ht="17.25" thickBot="1">
      <c r="A62" s="11" t="s">
        <v>68</v>
      </c>
      <c r="B62" s="89">
        <v>550</v>
      </c>
      <c r="C62" s="38"/>
      <c r="D62" s="104">
        <v>1</v>
      </c>
      <c r="E62" s="38">
        <f t="shared" si="2"/>
        <v>550</v>
      </c>
      <c r="F62" s="31">
        <f>F55*D62</f>
        <v>106.14418237574147</v>
      </c>
    </row>
    <row r="63" spans="1:6" ht="18.75" customHeight="1" thickBot="1">
      <c r="A63" s="11" t="s">
        <v>69</v>
      </c>
      <c r="B63" s="89">
        <f>SUM(B55:B62)</f>
        <v>8743.8659</v>
      </c>
      <c r="C63" s="38"/>
      <c r="D63" s="14"/>
      <c r="E63" s="7">
        <f>SUM(E55:E62)</f>
        <v>3901.8996399999996</v>
      </c>
      <c r="F63" s="13"/>
    </row>
    <row r="66" ht="15.75" customHeight="1">
      <c r="A66" s="8" t="s">
        <v>18</v>
      </c>
    </row>
    <row r="67" ht="16.5" customHeight="1">
      <c r="A67" s="1">
        <f>(150.4015*1)+(740.5129*0.7)+(3536.2994*0.5)+(2154.0552*0.35)+(1613.531*0.1)+(822*1)</f>
        <v>4174.18265</v>
      </c>
    </row>
    <row r="68" ht="16.5" customHeight="1">
      <c r="A68" s="109">
        <f>C54/E63</f>
        <v>106.14418237574147</v>
      </c>
    </row>
    <row r="69" ht="15.75">
      <c r="A69" s="21"/>
    </row>
  </sheetData>
  <mergeCells count="5">
    <mergeCell ref="A4:A5"/>
    <mergeCell ref="G4:G5"/>
    <mergeCell ref="A1:G1"/>
    <mergeCell ref="A2:G2"/>
    <mergeCell ref="C3:G3"/>
  </mergeCells>
  <printOptions horizontalCentered="1"/>
  <pageMargins left="0.7086614173228347" right="0.11811023622047245" top="0.03937007874015748" bottom="0" header="0.1968503937007874" footer="0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69"/>
  <sheetViews>
    <sheetView zoomScale="85" zoomScaleNormal="85" workbookViewId="0" topLeftCell="A1">
      <selection activeCell="C34" sqref="C34"/>
    </sheetView>
  </sheetViews>
  <sheetFormatPr defaultColWidth="9.14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09" t="s">
        <v>0</v>
      </c>
      <c r="B1" s="209"/>
      <c r="C1" s="209"/>
      <c r="D1" s="209"/>
      <c r="E1" s="209"/>
      <c r="F1" s="209"/>
      <c r="G1" s="209"/>
    </row>
    <row r="2" spans="1:7" ht="16.5" customHeight="1">
      <c r="A2" s="210" t="s">
        <v>107</v>
      </c>
      <c r="B2" s="210"/>
      <c r="C2" s="210"/>
      <c r="D2" s="210"/>
      <c r="E2" s="210"/>
      <c r="F2" s="210"/>
      <c r="G2" s="210"/>
    </row>
    <row r="3" spans="1:7" ht="28.5" customHeight="1" thickBot="1">
      <c r="A3" s="193" t="s">
        <v>1</v>
      </c>
      <c r="B3" s="193"/>
      <c r="C3" s="211" t="s">
        <v>141</v>
      </c>
      <c r="D3" s="212"/>
      <c r="E3" s="212"/>
      <c r="F3" s="212"/>
      <c r="G3" s="212"/>
    </row>
    <row r="4" spans="1:7" ht="15.75" customHeight="1">
      <c r="A4" s="205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07" t="s">
        <v>5</v>
      </c>
    </row>
    <row r="5" spans="1:7" ht="16.5" customHeight="1" thickBot="1">
      <c r="A5" s="206"/>
      <c r="B5" s="68">
        <v>2010</v>
      </c>
      <c r="C5" s="68" t="s">
        <v>6</v>
      </c>
      <c r="D5" s="68">
        <v>2011</v>
      </c>
      <c r="E5" s="68" t="s">
        <v>6</v>
      </c>
      <c r="F5" s="69" t="s">
        <v>19</v>
      </c>
      <c r="G5" s="208"/>
    </row>
    <row r="6" spans="1:7" ht="15.75" customHeight="1">
      <c r="A6" s="137" t="s">
        <v>126</v>
      </c>
      <c r="B6" s="138"/>
      <c r="C6" s="139"/>
      <c r="D6" s="138"/>
      <c r="E6" s="140"/>
      <c r="F6" s="141"/>
      <c r="G6" s="142"/>
    </row>
    <row r="7" spans="1:9" ht="15.75" customHeight="1">
      <c r="A7" s="143" t="s">
        <v>80</v>
      </c>
      <c r="B7" s="95">
        <v>69</v>
      </c>
      <c r="C7" s="168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09"/>
    </row>
    <row r="8" spans="1:9" ht="15.75" customHeight="1">
      <c r="A8" s="91" t="s">
        <v>81</v>
      </c>
      <c r="B8" s="92">
        <v>58</v>
      </c>
      <c r="C8" s="169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09"/>
    </row>
    <row r="9" spans="1:9" ht="15.75" customHeight="1">
      <c r="A9" s="91" t="s">
        <v>82</v>
      </c>
      <c r="B9" s="92">
        <v>42</v>
      </c>
      <c r="C9" s="169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169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169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169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9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47"/>
      <c r="C14" s="170"/>
      <c r="D14" s="147"/>
      <c r="E14" s="140"/>
      <c r="F14" s="141"/>
      <c r="G14" s="142"/>
    </row>
    <row r="15" spans="1:7" ht="15.75" customHeight="1">
      <c r="A15" s="148" t="s">
        <v>125</v>
      </c>
      <c r="B15" s="95">
        <v>54</v>
      </c>
      <c r="C15" s="169">
        <v>800</v>
      </c>
      <c r="D15" s="95">
        <v>54</v>
      </c>
      <c r="E15" s="96">
        <v>1000</v>
      </c>
      <c r="F15" s="118">
        <f aca="true" t="shared" si="1" ref="F15:F20">D15*E15</f>
        <v>54000</v>
      </c>
      <c r="G15" s="45"/>
    </row>
    <row r="16" spans="1:7" ht="15.75" customHeight="1">
      <c r="A16" s="143" t="s">
        <v>128</v>
      </c>
      <c r="B16" s="95">
        <v>44</v>
      </c>
      <c r="C16" s="168">
        <v>900</v>
      </c>
      <c r="D16" s="95">
        <v>44</v>
      </c>
      <c r="E16" s="145">
        <v>180</v>
      </c>
      <c r="F16" s="118">
        <f t="shared" si="1"/>
        <v>7920</v>
      </c>
      <c r="G16" s="45"/>
    </row>
    <row r="17" spans="1:7" ht="15.75" customHeight="1">
      <c r="A17" s="91" t="s">
        <v>58</v>
      </c>
      <c r="B17" s="95">
        <v>33</v>
      </c>
      <c r="C17" s="171">
        <v>300</v>
      </c>
      <c r="D17" s="95">
        <v>33</v>
      </c>
      <c r="E17" s="150">
        <v>151</v>
      </c>
      <c r="F17" s="118">
        <f t="shared" si="1"/>
        <v>4983</v>
      </c>
      <c r="G17" s="97"/>
    </row>
    <row r="18" spans="1:7" ht="15.75" customHeight="1">
      <c r="A18" s="91" t="s">
        <v>137</v>
      </c>
      <c r="B18" s="95">
        <v>10</v>
      </c>
      <c r="C18" s="171">
        <v>100</v>
      </c>
      <c r="D18" s="95">
        <v>10</v>
      </c>
      <c r="E18" s="150">
        <v>270</v>
      </c>
      <c r="F18" s="118">
        <f t="shared" si="1"/>
        <v>2700</v>
      </c>
      <c r="G18" s="97"/>
    </row>
    <row r="19" spans="1:7" ht="15.75" customHeight="1">
      <c r="A19" s="91" t="s">
        <v>140</v>
      </c>
      <c r="B19" s="95">
        <v>10</v>
      </c>
      <c r="C19" s="171">
        <v>0</v>
      </c>
      <c r="D19" s="95">
        <v>10</v>
      </c>
      <c r="E19" s="150">
        <v>35</v>
      </c>
      <c r="F19" s="118">
        <f t="shared" si="1"/>
        <v>350</v>
      </c>
      <c r="G19" s="97"/>
    </row>
    <row r="20" spans="1:7" ht="15.75" customHeight="1">
      <c r="A20" s="91" t="s">
        <v>124</v>
      </c>
      <c r="B20" s="128">
        <v>20</v>
      </c>
      <c r="C20" s="197">
        <v>0</v>
      </c>
      <c r="D20" s="128">
        <v>20</v>
      </c>
      <c r="E20" s="129">
        <v>14</v>
      </c>
      <c r="F20" s="130">
        <f t="shared" si="1"/>
        <v>280</v>
      </c>
      <c r="G20" s="131"/>
    </row>
    <row r="21" spans="1:7" ht="15.75" customHeight="1" thickBot="1">
      <c r="A21" s="60" t="s">
        <v>130</v>
      </c>
      <c r="B21" s="84">
        <v>0</v>
      </c>
      <c r="C21" s="80">
        <v>0</v>
      </c>
      <c r="D21" s="204" t="s">
        <v>150</v>
      </c>
      <c r="E21" s="75">
        <v>77</v>
      </c>
      <c r="F21" s="119">
        <v>770</v>
      </c>
      <c r="G21" s="44">
        <f>SUM(F15:F21)</f>
        <v>71003</v>
      </c>
    </row>
    <row r="22" spans="1:7" ht="15.75" customHeight="1" thickBot="1">
      <c r="A22" s="174" t="s">
        <v>108</v>
      </c>
      <c r="B22" s="22">
        <v>0</v>
      </c>
      <c r="C22" s="176">
        <v>0</v>
      </c>
      <c r="D22" s="22">
        <v>0</v>
      </c>
      <c r="E22" s="178">
        <v>0</v>
      </c>
      <c r="F22" s="179">
        <v>1000</v>
      </c>
      <c r="G22" s="180">
        <f>F22</f>
        <v>1000</v>
      </c>
    </row>
    <row r="23" spans="1:7" ht="15.75" customHeight="1">
      <c r="A23" s="137" t="s">
        <v>88</v>
      </c>
      <c r="B23" s="147"/>
      <c r="C23" s="172"/>
      <c r="D23" s="147"/>
      <c r="E23" s="154"/>
      <c r="F23" s="155"/>
      <c r="G23" s="156"/>
    </row>
    <row r="24" spans="1:7" ht="15.75" customHeight="1">
      <c r="A24" s="113" t="s">
        <v>149</v>
      </c>
      <c r="B24" s="95">
        <v>123</v>
      </c>
      <c r="C24" s="169">
        <v>450</v>
      </c>
      <c r="D24" s="95">
        <v>123</v>
      </c>
      <c r="E24" s="96">
        <v>208</v>
      </c>
      <c r="F24" s="120">
        <f>D24*E24</f>
        <v>25584</v>
      </c>
      <c r="G24" s="97"/>
    </row>
    <row r="25" spans="1:7" ht="15.75" customHeight="1">
      <c r="A25" s="113" t="s">
        <v>145</v>
      </c>
      <c r="B25" s="95">
        <v>25</v>
      </c>
      <c r="C25" s="169">
        <v>100</v>
      </c>
      <c r="D25" s="95">
        <v>25</v>
      </c>
      <c r="E25" s="96">
        <v>91</v>
      </c>
      <c r="F25" s="120">
        <f>E25*D25</f>
        <v>2275</v>
      </c>
      <c r="G25" s="97"/>
    </row>
    <row r="26" spans="1:7" ht="15.75" customHeight="1">
      <c r="A26" s="113" t="s">
        <v>146</v>
      </c>
      <c r="B26" s="128">
        <v>25</v>
      </c>
      <c r="C26" s="198">
        <v>0</v>
      </c>
      <c r="D26" s="128">
        <v>25</v>
      </c>
      <c r="E26" s="199">
        <v>60</v>
      </c>
      <c r="F26" s="120">
        <f>E26*D26</f>
        <v>1500</v>
      </c>
      <c r="G26" s="131"/>
    </row>
    <row r="27" spans="1:7" ht="15.75" customHeight="1">
      <c r="A27" s="113" t="s">
        <v>147</v>
      </c>
      <c r="B27" s="128">
        <v>50</v>
      </c>
      <c r="C27" s="198">
        <v>0</v>
      </c>
      <c r="D27" s="128">
        <v>50</v>
      </c>
      <c r="E27" s="199">
        <v>13</v>
      </c>
      <c r="F27" s="120">
        <f>E27*D27</f>
        <v>650</v>
      </c>
      <c r="G27" s="131"/>
    </row>
    <row r="28" spans="1:7" ht="15.75" customHeight="1" thickBot="1">
      <c r="A28" s="114" t="s">
        <v>148</v>
      </c>
      <c r="B28" s="84">
        <v>0</v>
      </c>
      <c r="C28" s="79">
        <v>0</v>
      </c>
      <c r="D28" s="84">
        <v>0</v>
      </c>
      <c r="E28" s="74">
        <v>0</v>
      </c>
      <c r="F28" s="120">
        <f>E28*D28</f>
        <v>0</v>
      </c>
      <c r="G28" s="44">
        <f>SUM(F24:F28)</f>
        <v>30009</v>
      </c>
    </row>
    <row r="29" spans="1:7" ht="15.75" customHeight="1">
      <c r="A29" s="158" t="s">
        <v>93</v>
      </c>
      <c r="B29" s="147">
        <v>0</v>
      </c>
      <c r="C29" s="170">
        <v>0</v>
      </c>
      <c r="D29" s="147">
        <v>0</v>
      </c>
      <c r="E29" s="140">
        <v>0</v>
      </c>
      <c r="F29" s="159">
        <v>0</v>
      </c>
      <c r="G29" s="156"/>
    </row>
    <row r="30" spans="1:7" ht="15.75" customHeight="1">
      <c r="A30" s="113" t="s">
        <v>77</v>
      </c>
      <c r="B30" s="95">
        <v>0</v>
      </c>
      <c r="C30" s="169">
        <v>0</v>
      </c>
      <c r="D30" s="95">
        <v>0</v>
      </c>
      <c r="E30" s="96">
        <v>0</v>
      </c>
      <c r="F30" s="120">
        <v>0</v>
      </c>
      <c r="G30" s="97"/>
    </row>
    <row r="31" spans="1:7" ht="15.75" customHeight="1" thickBot="1">
      <c r="A31" s="114" t="s">
        <v>91</v>
      </c>
      <c r="B31" s="190">
        <v>0.021</v>
      </c>
      <c r="C31" s="173">
        <v>200000</v>
      </c>
      <c r="D31" s="190">
        <v>0.021</v>
      </c>
      <c r="E31" s="134">
        <v>100000</v>
      </c>
      <c r="F31" s="121">
        <f>D31*E31</f>
        <v>2100</v>
      </c>
      <c r="G31" s="44">
        <f>SUM(F29:F31)</f>
        <v>2100</v>
      </c>
    </row>
    <row r="32" spans="6:7" ht="15.75" customHeight="1" thickBot="1">
      <c r="F32" s="112" t="s">
        <v>21</v>
      </c>
      <c r="G32" s="115">
        <f>SUM(G13+G21+G22+G28+G31)</f>
        <v>400220.9469999999</v>
      </c>
    </row>
    <row r="33" spans="1:6" ht="15.75" customHeight="1">
      <c r="A33" s="164" t="s">
        <v>103</v>
      </c>
      <c r="C33" s="161">
        <f>SUM(E7:E13)</f>
        <v>8193.8659</v>
      </c>
      <c r="F33" s="6"/>
    </row>
    <row r="34" spans="1:7" ht="15.75" customHeight="1">
      <c r="A34" s="98" t="s">
        <v>100</v>
      </c>
      <c r="C34" s="161">
        <f>SUM(E15:E22)</f>
        <v>1727</v>
      </c>
      <c r="G34" s="55"/>
    </row>
    <row r="35" spans="1:7" ht="15.75" customHeight="1">
      <c r="A35" s="98" t="s">
        <v>101</v>
      </c>
      <c r="C35" s="161">
        <f>SUM(E24:E28)</f>
        <v>372</v>
      </c>
      <c r="F35" s="167"/>
      <c r="G35" s="55"/>
    </row>
    <row r="36" spans="1:7" ht="15.75" customHeight="1" thickBot="1">
      <c r="A36" s="65" t="s">
        <v>102</v>
      </c>
      <c r="B36" s="56"/>
      <c r="C36" s="162">
        <f>E31</f>
        <v>100000</v>
      </c>
      <c r="D36" s="56"/>
      <c r="E36" s="192"/>
      <c r="F36" s="163"/>
      <c r="G36" s="135"/>
    </row>
    <row r="37" spans="1:7" ht="15.75" customHeight="1" thickTop="1">
      <c r="A37" s="200" t="s">
        <v>142</v>
      </c>
      <c r="B37" s="201"/>
      <c r="C37" s="202"/>
      <c r="D37" s="202"/>
      <c r="E37" s="202"/>
      <c r="F37" s="202"/>
      <c r="G37" s="202"/>
    </row>
    <row r="38" spans="1:2" ht="15.75" customHeight="1">
      <c r="A38" s="53" t="s">
        <v>151</v>
      </c>
      <c r="B38" s="52"/>
    </row>
    <row r="39" spans="1:2" ht="15.75" customHeight="1">
      <c r="A39" s="191" t="s">
        <v>134</v>
      </c>
      <c r="B39" s="52"/>
    </row>
    <row r="40" spans="1:2" ht="15.75" customHeight="1">
      <c r="A40" s="53" t="s">
        <v>135</v>
      </c>
      <c r="B40" s="52"/>
    </row>
    <row r="41" spans="1:2" ht="15.75" customHeight="1">
      <c r="A41" s="160" t="s">
        <v>133</v>
      </c>
      <c r="B41" s="52"/>
    </row>
    <row r="42" ht="15.75" customHeight="1">
      <c r="A42" s="160" t="s">
        <v>143</v>
      </c>
    </row>
    <row r="43" spans="1:7" ht="15.75" customHeight="1" thickBot="1">
      <c r="A43" s="203" t="s">
        <v>121</v>
      </c>
      <c r="B43" s="195"/>
      <c r="C43" s="195"/>
      <c r="D43" s="195"/>
      <c r="E43" s="195"/>
      <c r="F43" s="195"/>
      <c r="G43" s="195"/>
    </row>
    <row r="44" spans="1:6" ht="15.75" customHeight="1" thickTop="1">
      <c r="A44" s="53"/>
      <c r="F44" s="167" t="s">
        <v>144</v>
      </c>
    </row>
    <row r="45" spans="1:7" ht="15.75" customHeight="1">
      <c r="A45" s="52"/>
      <c r="G45" s="3"/>
    </row>
    <row r="48" spans="2:3" ht="19.5">
      <c r="B48" s="8" t="s">
        <v>7</v>
      </c>
      <c r="C48" s="8"/>
    </row>
    <row r="50" spans="2:3" ht="15.75" customHeight="1">
      <c r="B50" s="9" t="s">
        <v>8</v>
      </c>
      <c r="C50" s="9"/>
    </row>
    <row r="53" ht="16.5" thickBot="1"/>
    <row r="54" spans="1:6" ht="19.5" customHeight="1" thickBot="1">
      <c r="A54" s="101" t="s">
        <v>72</v>
      </c>
      <c r="B54" s="132" t="s">
        <v>73</v>
      </c>
      <c r="C54" s="108">
        <f>G32</f>
        <v>400220.9469999999</v>
      </c>
      <c r="D54" s="107" t="str">
        <f>F32</f>
        <v>TOTAL</v>
      </c>
      <c r="E54" s="105" t="s">
        <v>71</v>
      </c>
      <c r="F54" s="106" t="s">
        <v>10</v>
      </c>
    </row>
    <row r="55" spans="1:6" ht="16.5">
      <c r="A55" s="17" t="s">
        <v>63</v>
      </c>
      <c r="B55" s="88">
        <v>150.4015</v>
      </c>
      <c r="C55" s="37"/>
      <c r="D55" s="103">
        <v>1</v>
      </c>
      <c r="E55" s="37">
        <f aca="true" t="shared" si="2" ref="E55:E62">B55*D55</f>
        <v>150.4015</v>
      </c>
      <c r="F55" s="29">
        <f>A68</f>
        <v>102.57079472192677</v>
      </c>
    </row>
    <row r="56" spans="1:6" ht="16.5">
      <c r="A56" s="17" t="s">
        <v>64</v>
      </c>
      <c r="B56" s="88">
        <v>740.5939</v>
      </c>
      <c r="C56" s="37"/>
      <c r="D56" s="103">
        <v>0.7</v>
      </c>
      <c r="E56" s="37">
        <f t="shared" si="2"/>
        <v>518.4157299999999</v>
      </c>
      <c r="F56" s="30">
        <f>D56*F55</f>
        <v>71.79955630534873</v>
      </c>
    </row>
    <row r="57" spans="1:6" ht="16.5">
      <c r="A57" s="17" t="s">
        <v>65</v>
      </c>
      <c r="B57" s="88">
        <v>3535.8594</v>
      </c>
      <c r="C57" s="37"/>
      <c r="D57" s="103">
        <v>0.5</v>
      </c>
      <c r="E57" s="37">
        <f t="shared" si="2"/>
        <v>1767.9297</v>
      </c>
      <c r="F57" s="30">
        <f>F55*D57</f>
        <v>51.28539736096339</v>
      </c>
    </row>
    <row r="58" spans="1:6" ht="16.5">
      <c r="A58" s="17" t="s">
        <v>66</v>
      </c>
      <c r="B58" s="88">
        <v>2153.8064</v>
      </c>
      <c r="C58" s="37"/>
      <c r="D58" s="103">
        <v>0.35</v>
      </c>
      <c r="E58" s="37">
        <f t="shared" si="2"/>
        <v>753.83224</v>
      </c>
      <c r="F58" s="30">
        <f>F55*D58</f>
        <v>35.899778152674365</v>
      </c>
    </row>
    <row r="59" spans="1:6" ht="16.5">
      <c r="A59" s="17" t="s">
        <v>74</v>
      </c>
      <c r="B59" s="88">
        <v>820.8598</v>
      </c>
      <c r="C59" s="37"/>
      <c r="D59" s="103">
        <v>0.1</v>
      </c>
      <c r="E59" s="37">
        <f t="shared" si="2"/>
        <v>82.08598</v>
      </c>
      <c r="F59" s="30">
        <f>F55*D59</f>
        <v>10.257079472192679</v>
      </c>
    </row>
    <row r="60" spans="1:6" ht="16.5">
      <c r="A60" s="17" t="s">
        <v>75</v>
      </c>
      <c r="B60" s="110">
        <v>762.727</v>
      </c>
      <c r="C60" s="1"/>
      <c r="D60" s="111">
        <v>0.1</v>
      </c>
      <c r="E60" s="37">
        <f t="shared" si="2"/>
        <v>76.2727</v>
      </c>
      <c r="F60" s="30">
        <f>F56*D60</f>
        <v>7.179955630534874</v>
      </c>
    </row>
    <row r="61" spans="1:6" ht="16.5">
      <c r="A61" s="17" t="s">
        <v>76</v>
      </c>
      <c r="B61" s="110">
        <v>29.6179</v>
      </c>
      <c r="C61" s="1"/>
      <c r="D61" s="111">
        <v>0.1</v>
      </c>
      <c r="E61" s="37">
        <f t="shared" si="2"/>
        <v>2.96179</v>
      </c>
      <c r="F61" s="30">
        <f>F57*D61</f>
        <v>5.128539736096339</v>
      </c>
    </row>
    <row r="62" spans="1:6" ht="17.25" thickBot="1">
      <c r="A62" s="11" t="s">
        <v>68</v>
      </c>
      <c r="B62" s="89">
        <v>550</v>
      </c>
      <c r="C62" s="38"/>
      <c r="D62" s="104">
        <v>1</v>
      </c>
      <c r="E62" s="38">
        <f t="shared" si="2"/>
        <v>550</v>
      </c>
      <c r="F62" s="31">
        <f>F55*D62</f>
        <v>102.57079472192677</v>
      </c>
    </row>
    <row r="63" spans="1:6" ht="18.75" customHeight="1" thickBot="1">
      <c r="A63" s="11" t="s">
        <v>69</v>
      </c>
      <c r="B63" s="89">
        <f>SUM(B55:B62)</f>
        <v>8743.8659</v>
      </c>
      <c r="C63" s="38"/>
      <c r="D63" s="14"/>
      <c r="E63" s="7">
        <f>SUM(E55:E62)</f>
        <v>3901.8996399999996</v>
      </c>
      <c r="F63" s="13"/>
    </row>
    <row r="66" ht="15.75" customHeight="1">
      <c r="A66" s="8" t="s">
        <v>18</v>
      </c>
    </row>
    <row r="67" ht="16.5" customHeight="1">
      <c r="A67" s="1">
        <f>(150.4015*1)+(740.5129*0.7)+(3536.2994*0.5)+(2154.0552*0.35)+(1613.531*0.1)+(822*1)</f>
        <v>4174.18265</v>
      </c>
    </row>
    <row r="68" ht="16.5" customHeight="1">
      <c r="A68" s="109">
        <f>C54/E63</f>
        <v>102.57079472192677</v>
      </c>
    </row>
    <row r="69" ht="15.75">
      <c r="A69" s="21"/>
    </row>
  </sheetData>
  <mergeCells count="5">
    <mergeCell ref="A4:A5"/>
    <mergeCell ref="G4:G5"/>
    <mergeCell ref="A1:G1"/>
    <mergeCell ref="A2:G2"/>
    <mergeCell ref="C3:G3"/>
  </mergeCells>
  <printOptions horizontalCentered="1"/>
  <pageMargins left="0.7086614173228347" right="0.11811023622047245" top="0.03937007874015748" bottom="0" header="0.1968503937007874" footer="0"/>
  <pageSetup horizontalDpi="600" verticalDpi="600" orientation="landscape" paperSize="9" scale="80" r:id="rId1"/>
  <ignoredErrors>
    <ignoredError sqref="C35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68"/>
  <sheetViews>
    <sheetView zoomScale="85" zoomScaleNormal="85" workbookViewId="0" topLeftCell="A1">
      <selection activeCell="A1" sqref="A1:G1"/>
    </sheetView>
  </sheetViews>
  <sheetFormatPr defaultColWidth="9.140625" defaultRowHeight="12.75"/>
  <cols>
    <col min="1" max="1" width="54.0039062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8" width="5.7109375" style="4" customWidth="1"/>
    <col min="9" max="9" width="18.57421875" style="4" customWidth="1"/>
    <col min="10" max="10" width="21.57421875" style="4" customWidth="1"/>
    <col min="11" max="16384" width="12.00390625" style="4" customWidth="1"/>
  </cols>
  <sheetData>
    <row r="1" spans="1:7" s="5" customFormat="1" ht="22.5" customHeight="1">
      <c r="A1" s="209" t="s">
        <v>0</v>
      </c>
      <c r="B1" s="209"/>
      <c r="C1" s="209"/>
      <c r="D1" s="209"/>
      <c r="E1" s="209"/>
      <c r="F1" s="209"/>
      <c r="G1" s="209"/>
    </row>
    <row r="2" spans="1:7" ht="16.5" customHeight="1">
      <c r="A2" s="210" t="s">
        <v>107</v>
      </c>
      <c r="B2" s="210"/>
      <c r="C2" s="210"/>
      <c r="D2" s="210"/>
      <c r="E2" s="210"/>
      <c r="F2" s="210"/>
      <c r="G2" s="210"/>
    </row>
    <row r="3" spans="1:7" ht="28.5" customHeight="1" thickBot="1">
      <c r="A3" s="193" t="s">
        <v>1</v>
      </c>
      <c r="B3" s="193"/>
      <c r="C3" s="211" t="s">
        <v>123</v>
      </c>
      <c r="D3" s="212"/>
      <c r="E3" s="212"/>
      <c r="F3" s="212"/>
      <c r="G3" s="212"/>
    </row>
    <row r="4" spans="1:7" ht="15.75" customHeight="1">
      <c r="A4" s="205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07" t="s">
        <v>5</v>
      </c>
    </row>
    <row r="5" spans="1:7" ht="16.5" customHeight="1" thickBot="1">
      <c r="A5" s="206"/>
      <c r="B5" s="68">
        <v>2009</v>
      </c>
      <c r="C5" s="68" t="s">
        <v>6</v>
      </c>
      <c r="D5" s="68">
        <v>2010</v>
      </c>
      <c r="E5" s="68"/>
      <c r="F5" s="69" t="s">
        <v>19</v>
      </c>
      <c r="G5" s="208"/>
    </row>
    <row r="6" spans="1:7" ht="15.75" customHeight="1">
      <c r="A6" s="137" t="s">
        <v>126</v>
      </c>
      <c r="B6" s="138"/>
      <c r="C6" s="139"/>
      <c r="D6" s="138"/>
      <c r="E6" s="140"/>
      <c r="F6" s="141"/>
      <c r="G6" s="142"/>
    </row>
    <row r="7" spans="1:9" ht="15.75" customHeight="1">
      <c r="A7" s="143" t="s">
        <v>80</v>
      </c>
      <c r="B7" s="95">
        <v>69</v>
      </c>
      <c r="C7" s="168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  <c r="I7" s="109"/>
    </row>
    <row r="8" spans="1:9" ht="15.75" customHeight="1">
      <c r="A8" s="91" t="s">
        <v>81</v>
      </c>
      <c r="B8" s="92">
        <v>58</v>
      </c>
      <c r="C8" s="169">
        <v>740.5939</v>
      </c>
      <c r="D8" s="92">
        <v>58</v>
      </c>
      <c r="E8" s="96">
        <v>740.5939</v>
      </c>
      <c r="F8" s="118">
        <f t="shared" si="0"/>
        <v>42954.4462</v>
      </c>
      <c r="G8" s="43"/>
      <c r="I8" s="109"/>
    </row>
    <row r="9" spans="1:9" ht="15.75" customHeight="1">
      <c r="A9" s="91" t="s">
        <v>82</v>
      </c>
      <c r="B9" s="92">
        <v>42</v>
      </c>
      <c r="C9" s="169">
        <v>3535.8594</v>
      </c>
      <c r="D9" s="92">
        <v>42</v>
      </c>
      <c r="E9" s="96">
        <v>3535.8594</v>
      </c>
      <c r="F9" s="118">
        <f t="shared" si="0"/>
        <v>148506.0948</v>
      </c>
      <c r="G9" s="43"/>
      <c r="I9" s="109"/>
    </row>
    <row r="10" spans="1:9" ht="15.75" customHeight="1">
      <c r="A10" s="91" t="s">
        <v>83</v>
      </c>
      <c r="B10" s="92">
        <v>33</v>
      </c>
      <c r="C10" s="169">
        <v>2153.8064</v>
      </c>
      <c r="D10" s="92">
        <v>33</v>
      </c>
      <c r="E10" s="96">
        <v>2153.8064</v>
      </c>
      <c r="F10" s="118">
        <f t="shared" si="0"/>
        <v>71075.6112</v>
      </c>
      <c r="G10" s="43"/>
      <c r="I10" s="109"/>
    </row>
    <row r="11" spans="1:9" ht="15.75" customHeight="1">
      <c r="A11" s="91" t="s">
        <v>84</v>
      </c>
      <c r="B11" s="92">
        <v>18</v>
      </c>
      <c r="C11" s="169">
        <v>820.8598</v>
      </c>
      <c r="D11" s="92">
        <v>18</v>
      </c>
      <c r="E11" s="96">
        <v>820.8598</v>
      </c>
      <c r="F11" s="118">
        <f t="shared" si="0"/>
        <v>14775.4764</v>
      </c>
      <c r="G11" s="97"/>
      <c r="I11" s="109"/>
    </row>
    <row r="12" spans="1:9" ht="15.75" customHeight="1">
      <c r="A12" s="91" t="s">
        <v>85</v>
      </c>
      <c r="B12" s="92">
        <v>11</v>
      </c>
      <c r="C12" s="169">
        <v>762.727</v>
      </c>
      <c r="D12" s="92">
        <v>11</v>
      </c>
      <c r="E12" s="96">
        <v>762.727</v>
      </c>
      <c r="F12" s="118">
        <f t="shared" si="0"/>
        <v>8389.997</v>
      </c>
      <c r="G12" s="97"/>
      <c r="I12" s="109"/>
    </row>
    <row r="13" spans="1:10" ht="15.75" customHeight="1" thickBot="1">
      <c r="A13" s="60" t="s">
        <v>89</v>
      </c>
      <c r="B13" s="39">
        <v>1</v>
      </c>
      <c r="C13" s="79">
        <v>29.6179</v>
      </c>
      <c r="D13" s="39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  <c r="I13" s="109"/>
      <c r="J13" s="196"/>
    </row>
    <row r="14" spans="1:7" ht="15.75" customHeight="1">
      <c r="A14" s="137" t="s">
        <v>87</v>
      </c>
      <c r="B14" s="138"/>
      <c r="C14" s="170"/>
      <c r="D14" s="147"/>
      <c r="E14" s="140"/>
      <c r="F14" s="141"/>
      <c r="G14" s="142"/>
    </row>
    <row r="15" spans="1:7" ht="15.75" customHeight="1">
      <c r="A15" s="148" t="s">
        <v>125</v>
      </c>
      <c r="B15" s="92">
        <v>54</v>
      </c>
      <c r="C15" s="169">
        <v>800</v>
      </c>
      <c r="D15" s="95">
        <v>54</v>
      </c>
      <c r="E15" s="96">
        <v>1100</v>
      </c>
      <c r="F15" s="118">
        <f aca="true" t="shared" si="1" ref="F15:F21">D15*E15</f>
        <v>59400</v>
      </c>
      <c r="G15" s="45"/>
    </row>
    <row r="16" spans="1:7" ht="15.75" customHeight="1">
      <c r="A16" s="143" t="s">
        <v>128</v>
      </c>
      <c r="B16" s="144">
        <v>44</v>
      </c>
      <c r="C16" s="168">
        <v>900</v>
      </c>
      <c r="D16" s="95">
        <v>44</v>
      </c>
      <c r="E16" s="145">
        <v>400</v>
      </c>
      <c r="F16" s="118">
        <f t="shared" si="1"/>
        <v>17600</v>
      </c>
      <c r="G16" s="45"/>
    </row>
    <row r="17" spans="1:7" ht="15.75" customHeight="1">
      <c r="A17" s="91" t="s">
        <v>58</v>
      </c>
      <c r="B17" s="92">
        <v>33</v>
      </c>
      <c r="C17" s="171">
        <v>300</v>
      </c>
      <c r="D17" s="95">
        <v>33</v>
      </c>
      <c r="E17" s="150">
        <v>170</v>
      </c>
      <c r="F17" s="118">
        <f t="shared" si="1"/>
        <v>5610</v>
      </c>
      <c r="G17" s="97"/>
    </row>
    <row r="18" spans="1:7" ht="15.75" customHeight="1">
      <c r="A18" s="91" t="s">
        <v>137</v>
      </c>
      <c r="B18" s="92">
        <v>18</v>
      </c>
      <c r="C18" s="171">
        <v>100</v>
      </c>
      <c r="D18" s="95">
        <v>10</v>
      </c>
      <c r="E18" s="150">
        <v>100</v>
      </c>
      <c r="F18" s="118">
        <f t="shared" si="1"/>
        <v>1000</v>
      </c>
      <c r="G18" s="97"/>
    </row>
    <row r="19" spans="1:7" ht="15.75" customHeight="1">
      <c r="A19" s="91" t="s">
        <v>140</v>
      </c>
      <c r="B19" s="92">
        <v>0</v>
      </c>
      <c r="C19" s="171">
        <v>0</v>
      </c>
      <c r="D19" s="95">
        <v>10</v>
      </c>
      <c r="E19" s="150">
        <v>100</v>
      </c>
      <c r="F19" s="118">
        <f t="shared" si="1"/>
        <v>1000</v>
      </c>
      <c r="G19" s="97"/>
    </row>
    <row r="20" spans="1:7" ht="15.75" customHeight="1">
      <c r="A20" s="91" t="s">
        <v>124</v>
      </c>
      <c r="B20" s="125">
        <v>0</v>
      </c>
      <c r="C20" s="197">
        <v>0</v>
      </c>
      <c r="D20" s="128">
        <v>20</v>
      </c>
      <c r="E20" s="129">
        <v>100</v>
      </c>
      <c r="F20" s="130">
        <f t="shared" si="1"/>
        <v>2000</v>
      </c>
      <c r="G20" s="131"/>
    </row>
    <row r="21" spans="1:7" ht="15.75" customHeight="1" thickBot="1">
      <c r="A21" s="60" t="s">
        <v>130</v>
      </c>
      <c r="B21" s="39">
        <v>18</v>
      </c>
      <c r="C21" s="80">
        <v>0</v>
      </c>
      <c r="D21" s="84">
        <v>0</v>
      </c>
      <c r="E21" s="75">
        <v>0</v>
      </c>
      <c r="F21" s="119">
        <f t="shared" si="1"/>
        <v>0</v>
      </c>
      <c r="G21" s="44">
        <f>SUM(F15:F21)</f>
        <v>86610</v>
      </c>
    </row>
    <row r="22" spans="1:7" ht="15.75" customHeight="1" thickBot="1">
      <c r="A22" s="174" t="s">
        <v>108</v>
      </c>
      <c r="B22" s="175">
        <v>0</v>
      </c>
      <c r="C22" s="176">
        <v>0</v>
      </c>
      <c r="D22" s="22">
        <v>0</v>
      </c>
      <c r="E22" s="178">
        <v>0</v>
      </c>
      <c r="F22" s="179">
        <v>1000</v>
      </c>
      <c r="G22" s="180">
        <f>F22</f>
        <v>1000</v>
      </c>
    </row>
    <row r="23" spans="1:7" ht="15.75" customHeight="1">
      <c r="A23" s="137" t="s">
        <v>88</v>
      </c>
      <c r="B23" s="151"/>
      <c r="C23" s="172"/>
      <c r="D23" s="147"/>
      <c r="E23" s="154"/>
      <c r="F23" s="155"/>
      <c r="G23" s="156"/>
    </row>
    <row r="24" spans="1:7" ht="15.75" customHeight="1">
      <c r="A24" s="113" t="s">
        <v>92</v>
      </c>
      <c r="B24" s="92">
        <v>123</v>
      </c>
      <c r="C24" s="169">
        <v>450</v>
      </c>
      <c r="D24" s="95">
        <v>123</v>
      </c>
      <c r="E24" s="96">
        <v>530</v>
      </c>
      <c r="F24" s="120">
        <f>D24*E24</f>
        <v>65190</v>
      </c>
      <c r="G24" s="97"/>
    </row>
    <row r="25" spans="1:7" ht="15.75" customHeight="1">
      <c r="A25" s="113" t="s">
        <v>138</v>
      </c>
      <c r="B25" s="92">
        <v>41</v>
      </c>
      <c r="C25" s="169">
        <v>100</v>
      </c>
      <c r="D25" s="95">
        <v>25</v>
      </c>
      <c r="E25" s="96">
        <v>50</v>
      </c>
      <c r="F25" s="120">
        <f>E25*D25</f>
        <v>1250</v>
      </c>
      <c r="G25" s="97"/>
    </row>
    <row r="26" spans="1:7" ht="15.75" customHeight="1">
      <c r="A26" s="113" t="s">
        <v>139</v>
      </c>
      <c r="B26" s="125">
        <v>41</v>
      </c>
      <c r="C26" s="198">
        <v>0</v>
      </c>
      <c r="D26" s="128">
        <v>25</v>
      </c>
      <c r="E26" s="199">
        <v>50</v>
      </c>
      <c r="F26" s="120">
        <f>E26*D26</f>
        <v>1250</v>
      </c>
      <c r="G26" s="131"/>
    </row>
    <row r="27" spans="1:7" ht="15.75" customHeight="1">
      <c r="A27" s="113" t="s">
        <v>129</v>
      </c>
      <c r="B27" s="125">
        <v>0</v>
      </c>
      <c r="C27" s="198">
        <v>0</v>
      </c>
      <c r="D27" s="128">
        <v>50</v>
      </c>
      <c r="E27" s="199">
        <v>50</v>
      </c>
      <c r="F27" s="120">
        <f>E27*D27</f>
        <v>2500</v>
      </c>
      <c r="G27" s="131"/>
    </row>
    <row r="28" spans="1:7" ht="15.75" customHeight="1" thickBot="1">
      <c r="A28" s="114" t="s">
        <v>131</v>
      </c>
      <c r="B28" s="39">
        <v>0</v>
      </c>
      <c r="C28" s="79">
        <v>0</v>
      </c>
      <c r="D28" s="84">
        <v>0</v>
      </c>
      <c r="E28" s="74">
        <v>0</v>
      </c>
      <c r="F28" s="120">
        <f>E28*D28</f>
        <v>0</v>
      </c>
      <c r="G28" s="44">
        <f>SUM(F24:F28)</f>
        <v>70190</v>
      </c>
    </row>
    <row r="29" spans="1:7" ht="15.75" customHeight="1">
      <c r="A29" s="158" t="s">
        <v>93</v>
      </c>
      <c r="B29" s="151">
        <v>0</v>
      </c>
      <c r="C29" s="170">
        <v>0</v>
      </c>
      <c r="D29" s="147">
        <v>0</v>
      </c>
      <c r="E29" s="140">
        <v>0</v>
      </c>
      <c r="F29" s="159">
        <v>0</v>
      </c>
      <c r="G29" s="156"/>
    </row>
    <row r="30" spans="1:7" ht="15.75" customHeight="1">
      <c r="A30" s="113" t="s">
        <v>77</v>
      </c>
      <c r="B30" s="92">
        <v>0</v>
      </c>
      <c r="C30" s="169">
        <v>0</v>
      </c>
      <c r="D30" s="95">
        <v>0</v>
      </c>
      <c r="E30" s="96">
        <v>0</v>
      </c>
      <c r="F30" s="120">
        <v>0</v>
      </c>
      <c r="G30" s="97"/>
    </row>
    <row r="31" spans="1:7" ht="15.75" customHeight="1" thickBot="1">
      <c r="A31" s="114" t="s">
        <v>91</v>
      </c>
      <c r="B31" s="189">
        <v>0.02</v>
      </c>
      <c r="C31" s="173">
        <v>200000</v>
      </c>
      <c r="D31" s="190">
        <v>0.021</v>
      </c>
      <c r="E31" s="134">
        <v>310000</v>
      </c>
      <c r="F31" s="121">
        <f>D31*E31</f>
        <v>6510</v>
      </c>
      <c r="G31" s="44">
        <f>SUM(F29:F31)</f>
        <v>6510</v>
      </c>
    </row>
    <row r="32" spans="6:7" ht="15.75" customHeight="1" thickBot="1">
      <c r="F32" s="112" t="s">
        <v>21</v>
      </c>
      <c r="G32" s="115">
        <f>SUM(G13+G21+G22+G28+G31)</f>
        <v>460418.9469999999</v>
      </c>
    </row>
    <row r="33" spans="1:6" ht="15.75" customHeight="1">
      <c r="A33" s="164" t="s">
        <v>103</v>
      </c>
      <c r="C33" s="161">
        <f>SUM(E7:E13)</f>
        <v>8193.8659</v>
      </c>
      <c r="F33" s="6"/>
    </row>
    <row r="34" spans="1:7" ht="15.75" customHeight="1">
      <c r="A34" s="98" t="s">
        <v>100</v>
      </c>
      <c r="C34" s="161">
        <f>SUM(E15:E22)</f>
        <v>1970</v>
      </c>
      <c r="G34" s="55"/>
    </row>
    <row r="35" spans="1:7" ht="15.75" customHeight="1">
      <c r="A35" s="98" t="s">
        <v>101</v>
      </c>
      <c r="C35" s="161">
        <f>SUM(E24:E28)</f>
        <v>680</v>
      </c>
      <c r="F35" s="167"/>
      <c r="G35" s="55"/>
    </row>
    <row r="36" spans="1:7" ht="15.75" customHeight="1" thickBot="1">
      <c r="A36" s="65" t="s">
        <v>102</v>
      </c>
      <c r="B36" s="56"/>
      <c r="C36" s="162">
        <f>E31</f>
        <v>310000</v>
      </c>
      <c r="D36" s="56"/>
      <c r="E36" s="192"/>
      <c r="F36" s="163"/>
      <c r="G36" s="135"/>
    </row>
    <row r="37" spans="1:7" ht="15.75" customHeight="1" thickTop="1">
      <c r="A37" s="200" t="s">
        <v>132</v>
      </c>
      <c r="B37" s="201"/>
      <c r="C37" s="202"/>
      <c r="D37" s="202"/>
      <c r="E37" s="202"/>
      <c r="F37" s="202"/>
      <c r="G37" s="202"/>
    </row>
    <row r="38" spans="1:2" ht="15.75" customHeight="1">
      <c r="A38" s="191" t="s">
        <v>134</v>
      </c>
      <c r="B38" s="52"/>
    </row>
    <row r="39" spans="1:2" ht="15.75" customHeight="1">
      <c r="A39" s="53" t="s">
        <v>135</v>
      </c>
      <c r="B39" s="52"/>
    </row>
    <row r="40" spans="1:2" ht="15.75" customHeight="1">
      <c r="A40" s="160" t="s">
        <v>133</v>
      </c>
      <c r="B40" s="52"/>
    </row>
    <row r="41" ht="15.75" customHeight="1">
      <c r="A41" s="160" t="s">
        <v>127</v>
      </c>
    </row>
    <row r="42" spans="1:7" ht="15.75" customHeight="1" thickBot="1">
      <c r="A42" s="203" t="s">
        <v>121</v>
      </c>
      <c r="B42" s="195"/>
      <c r="C42" s="195"/>
      <c r="D42" s="195"/>
      <c r="E42" s="195"/>
      <c r="F42" s="195"/>
      <c r="G42" s="195"/>
    </row>
    <row r="43" ht="15.75" customHeight="1" thickTop="1">
      <c r="A43" s="53"/>
    </row>
    <row r="44" spans="1:7" ht="15.75" customHeight="1">
      <c r="A44" s="52"/>
      <c r="F44" s="167" t="s">
        <v>136</v>
      </c>
      <c r="G44" s="3"/>
    </row>
    <row r="47" spans="2:3" ht="19.5">
      <c r="B47" s="8" t="s">
        <v>7</v>
      </c>
      <c r="C47" s="8"/>
    </row>
    <row r="49" spans="2:3" ht="15.75" customHeight="1">
      <c r="B49" s="9" t="s">
        <v>8</v>
      </c>
      <c r="C49" s="9"/>
    </row>
    <row r="52" ht="16.5" thickBot="1"/>
    <row r="53" spans="1:6" ht="19.5" customHeight="1" thickBot="1">
      <c r="A53" s="101" t="s">
        <v>72</v>
      </c>
      <c r="B53" s="132" t="s">
        <v>73</v>
      </c>
      <c r="C53" s="108">
        <f>G32</f>
        <v>460418.9469999999</v>
      </c>
      <c r="D53" s="107" t="str">
        <f>F32</f>
        <v>TOTAL</v>
      </c>
      <c r="E53" s="105" t="s">
        <v>71</v>
      </c>
      <c r="F53" s="106" t="s">
        <v>10</v>
      </c>
    </row>
    <row r="54" spans="1:6" ht="16.5">
      <c r="A54" s="17" t="s">
        <v>63</v>
      </c>
      <c r="B54" s="88">
        <v>150.4015</v>
      </c>
      <c r="C54" s="37"/>
      <c r="D54" s="103">
        <v>1</v>
      </c>
      <c r="E54" s="37">
        <f aca="true" t="shared" si="2" ref="E54:E61">B54*D54</f>
        <v>150.4015</v>
      </c>
      <c r="F54" s="29">
        <f>A67</f>
        <v>117.9986646196774</v>
      </c>
    </row>
    <row r="55" spans="1:6" ht="16.5">
      <c r="A55" s="17" t="s">
        <v>64</v>
      </c>
      <c r="B55" s="88">
        <v>740.5939</v>
      </c>
      <c r="C55" s="37"/>
      <c r="D55" s="103">
        <v>0.7</v>
      </c>
      <c r="E55" s="37">
        <f t="shared" si="2"/>
        <v>518.4157299999999</v>
      </c>
      <c r="F55" s="30">
        <f>D55*F54</f>
        <v>82.59906523377417</v>
      </c>
    </row>
    <row r="56" spans="1:6" ht="16.5">
      <c r="A56" s="17" t="s">
        <v>65</v>
      </c>
      <c r="B56" s="88">
        <v>3535.8594</v>
      </c>
      <c r="C56" s="37"/>
      <c r="D56" s="103">
        <v>0.5</v>
      </c>
      <c r="E56" s="37">
        <f t="shared" si="2"/>
        <v>1767.9297</v>
      </c>
      <c r="F56" s="30">
        <f>F54*D56</f>
        <v>58.9993323098387</v>
      </c>
    </row>
    <row r="57" spans="1:6" ht="16.5">
      <c r="A57" s="17" t="s">
        <v>66</v>
      </c>
      <c r="B57" s="88">
        <v>2153.8064</v>
      </c>
      <c r="C57" s="37"/>
      <c r="D57" s="103">
        <v>0.35</v>
      </c>
      <c r="E57" s="37">
        <f t="shared" si="2"/>
        <v>753.83224</v>
      </c>
      <c r="F57" s="30">
        <f>F54*D57</f>
        <v>41.299532616887085</v>
      </c>
    </row>
    <row r="58" spans="1:6" ht="16.5">
      <c r="A58" s="17" t="s">
        <v>74</v>
      </c>
      <c r="B58" s="88">
        <v>820.8598</v>
      </c>
      <c r="C58" s="37"/>
      <c r="D58" s="103">
        <v>0.1</v>
      </c>
      <c r="E58" s="37">
        <f t="shared" si="2"/>
        <v>82.08598</v>
      </c>
      <c r="F58" s="30">
        <f>F54*D58</f>
        <v>11.79986646196774</v>
      </c>
    </row>
    <row r="59" spans="1:6" ht="16.5">
      <c r="A59" s="17" t="s">
        <v>75</v>
      </c>
      <c r="B59" s="110">
        <v>762.727</v>
      </c>
      <c r="C59" s="1"/>
      <c r="D59" s="111">
        <v>0.1</v>
      </c>
      <c r="E59" s="37">
        <f t="shared" si="2"/>
        <v>76.2727</v>
      </c>
      <c r="F59" s="30">
        <f>F55*D59</f>
        <v>8.259906523377417</v>
      </c>
    </row>
    <row r="60" spans="1:6" ht="16.5">
      <c r="A60" s="17" t="s">
        <v>76</v>
      </c>
      <c r="B60" s="110">
        <v>29.6179</v>
      </c>
      <c r="C60" s="1"/>
      <c r="D60" s="111">
        <v>0.1</v>
      </c>
      <c r="E60" s="37">
        <f t="shared" si="2"/>
        <v>2.96179</v>
      </c>
      <c r="F60" s="30">
        <f>F56*D60</f>
        <v>5.89993323098387</v>
      </c>
    </row>
    <row r="61" spans="1:6" ht="17.25" thickBot="1">
      <c r="A61" s="11" t="s">
        <v>68</v>
      </c>
      <c r="B61" s="89">
        <v>550</v>
      </c>
      <c r="C61" s="38"/>
      <c r="D61" s="104">
        <v>1</v>
      </c>
      <c r="E61" s="38">
        <f t="shared" si="2"/>
        <v>550</v>
      </c>
      <c r="F61" s="31">
        <f>F54*D61</f>
        <v>117.9986646196774</v>
      </c>
    </row>
    <row r="62" spans="1:6" ht="18.75" customHeight="1" thickBot="1">
      <c r="A62" s="11" t="s">
        <v>69</v>
      </c>
      <c r="B62" s="89">
        <f>SUM(B54:B61)</f>
        <v>8743.8659</v>
      </c>
      <c r="C62" s="38"/>
      <c r="D62" s="14"/>
      <c r="E62" s="7">
        <f>SUM(E54:E61)</f>
        <v>3901.8996399999996</v>
      </c>
      <c r="F62" s="13"/>
    </row>
    <row r="65" ht="15.75" customHeight="1">
      <c r="A65" s="8" t="s">
        <v>18</v>
      </c>
    </row>
    <row r="66" ht="16.5" customHeight="1">
      <c r="A66" s="1">
        <f>(150.4015*1)+(740.5129*0.7)+(3536.2994*0.5)+(2154.0552*0.35)+(1613.531*0.1)+(822*1)</f>
        <v>4174.18265</v>
      </c>
    </row>
    <row r="67" ht="16.5" customHeight="1">
      <c r="A67" s="109">
        <f>C53/E62</f>
        <v>117.9986646196774</v>
      </c>
    </row>
    <row r="68" ht="15.75">
      <c r="A68" s="21"/>
    </row>
  </sheetData>
  <mergeCells count="5">
    <mergeCell ref="A4:A5"/>
    <mergeCell ref="G4:G5"/>
    <mergeCell ref="A1:G1"/>
    <mergeCell ref="A2:G2"/>
    <mergeCell ref="C3:G3"/>
  </mergeCells>
  <printOptions horizontalCentered="1"/>
  <pageMargins left="0.7" right="0.11811023622047245" top="0.2362204724409449" bottom="0.1968503937007874" header="0.1968503937007874" footer="0"/>
  <pageSetup horizontalDpi="600" verticalDpi="600" orientation="landscape" paperSize="9" scale="80" r:id="rId1"/>
  <ignoredErrors>
    <ignoredError sqref="C3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62"/>
  <sheetViews>
    <sheetView zoomScale="85" zoomScaleNormal="85" workbookViewId="0" topLeftCell="A1">
      <selection activeCell="A14" sqref="A14"/>
    </sheetView>
  </sheetViews>
  <sheetFormatPr defaultColWidth="9.140625" defaultRowHeight="12.75"/>
  <cols>
    <col min="1" max="1" width="50.7109375" style="4" customWidth="1"/>
    <col min="2" max="2" width="15.140625" style="4" customWidth="1"/>
    <col min="3" max="3" width="15.8515625" style="4" customWidth="1"/>
    <col min="4" max="4" width="11.7109375" style="4" customWidth="1"/>
    <col min="5" max="5" width="15.8515625" style="4" customWidth="1"/>
    <col min="6" max="6" width="15.7109375" style="4" customWidth="1"/>
    <col min="7" max="7" width="20.00390625" style="4" customWidth="1"/>
    <col min="8" max="16384" width="12.00390625" style="4" customWidth="1"/>
  </cols>
  <sheetData>
    <row r="1" spans="1:7" s="5" customFormat="1" ht="22.5" customHeight="1">
      <c r="A1" s="209" t="s">
        <v>0</v>
      </c>
      <c r="B1" s="209"/>
      <c r="C1" s="209"/>
      <c r="D1" s="209"/>
      <c r="E1" s="209"/>
      <c r="F1" s="209"/>
      <c r="G1" s="209"/>
    </row>
    <row r="2" spans="1:7" ht="16.5" customHeight="1">
      <c r="A2" s="210" t="s">
        <v>107</v>
      </c>
      <c r="B2" s="210"/>
      <c r="C2" s="210"/>
      <c r="D2" s="210"/>
      <c r="E2" s="210"/>
      <c r="F2" s="210"/>
      <c r="G2" s="210"/>
    </row>
    <row r="3" spans="1:7" ht="28.5" customHeight="1" thickBot="1">
      <c r="A3" s="193" t="s">
        <v>1</v>
      </c>
      <c r="B3" s="193"/>
      <c r="C3" s="211" t="s">
        <v>112</v>
      </c>
      <c r="D3" s="212"/>
      <c r="E3" s="212"/>
      <c r="F3" s="212"/>
      <c r="G3" s="212"/>
    </row>
    <row r="4" spans="1:7" ht="15.75" customHeight="1">
      <c r="A4" s="205" t="s">
        <v>2</v>
      </c>
      <c r="B4" s="66" t="s">
        <v>3</v>
      </c>
      <c r="C4" s="66" t="s">
        <v>4</v>
      </c>
      <c r="D4" s="66" t="s">
        <v>3</v>
      </c>
      <c r="E4" s="66" t="s">
        <v>4</v>
      </c>
      <c r="F4" s="67" t="s">
        <v>5</v>
      </c>
      <c r="G4" s="207" t="s">
        <v>5</v>
      </c>
    </row>
    <row r="5" spans="1:7" ht="16.5" customHeight="1" thickBot="1">
      <c r="A5" s="206"/>
      <c r="B5" s="68">
        <v>2008</v>
      </c>
      <c r="C5" s="68" t="s">
        <v>6</v>
      </c>
      <c r="D5" s="68">
        <v>2009</v>
      </c>
      <c r="E5" s="68"/>
      <c r="F5" s="69" t="s">
        <v>19</v>
      </c>
      <c r="G5" s="208"/>
    </row>
    <row r="6" spans="1:7" ht="15.75" customHeight="1">
      <c r="A6" s="137" t="s">
        <v>95</v>
      </c>
      <c r="B6" s="138"/>
      <c r="C6" s="139"/>
      <c r="D6" s="138"/>
      <c r="E6" s="140"/>
      <c r="F6" s="141"/>
      <c r="G6" s="142"/>
    </row>
    <row r="7" spans="1:7" ht="15.75" customHeight="1">
      <c r="A7" s="143" t="s">
        <v>80</v>
      </c>
      <c r="B7" s="95">
        <v>69</v>
      </c>
      <c r="C7" s="168">
        <v>150.4015</v>
      </c>
      <c r="D7" s="95">
        <v>69</v>
      </c>
      <c r="E7" s="145">
        <v>150.4015</v>
      </c>
      <c r="F7" s="118">
        <f aca="true" t="shared" si="0" ref="F7:F13">D7*E7</f>
        <v>10377.7035</v>
      </c>
      <c r="G7" s="43"/>
    </row>
    <row r="8" spans="1:7" ht="15.75" customHeight="1">
      <c r="A8" s="91" t="s">
        <v>81</v>
      </c>
      <c r="B8" s="92">
        <v>58</v>
      </c>
      <c r="C8" s="169">
        <v>740.5939</v>
      </c>
      <c r="D8" s="95">
        <v>58</v>
      </c>
      <c r="E8" s="96">
        <v>740.5939</v>
      </c>
      <c r="F8" s="118">
        <f t="shared" si="0"/>
        <v>42954.4462</v>
      </c>
      <c r="G8" s="43"/>
    </row>
    <row r="9" spans="1:7" ht="15.75" customHeight="1">
      <c r="A9" s="91" t="s">
        <v>82</v>
      </c>
      <c r="B9" s="92">
        <v>42</v>
      </c>
      <c r="C9" s="169">
        <v>3535.8594</v>
      </c>
      <c r="D9" s="95">
        <v>42</v>
      </c>
      <c r="E9" s="96">
        <v>3535.8594</v>
      </c>
      <c r="F9" s="118">
        <f t="shared" si="0"/>
        <v>148506.0948</v>
      </c>
      <c r="G9" s="43"/>
    </row>
    <row r="10" spans="1:7" ht="15.75" customHeight="1">
      <c r="A10" s="91" t="s">
        <v>83</v>
      </c>
      <c r="B10" s="92">
        <v>33</v>
      </c>
      <c r="C10" s="169">
        <v>2153.8064</v>
      </c>
      <c r="D10" s="95">
        <v>33</v>
      </c>
      <c r="E10" s="96">
        <v>2153.8064</v>
      </c>
      <c r="F10" s="118">
        <f t="shared" si="0"/>
        <v>71075.6112</v>
      </c>
      <c r="G10" s="43"/>
    </row>
    <row r="11" spans="1:7" ht="15.75" customHeight="1">
      <c r="A11" s="91" t="s">
        <v>84</v>
      </c>
      <c r="B11" s="92">
        <v>18</v>
      </c>
      <c r="C11" s="169">
        <v>820.8598</v>
      </c>
      <c r="D11" s="95">
        <v>18</v>
      </c>
      <c r="E11" s="96">
        <v>820.8598</v>
      </c>
      <c r="F11" s="118">
        <f t="shared" si="0"/>
        <v>14775.4764</v>
      </c>
      <c r="G11" s="97"/>
    </row>
    <row r="12" spans="1:7" ht="15.75" customHeight="1">
      <c r="A12" s="91" t="s">
        <v>85</v>
      </c>
      <c r="B12" s="92">
        <v>11</v>
      </c>
      <c r="C12" s="169">
        <v>762.727</v>
      </c>
      <c r="D12" s="95">
        <v>11</v>
      </c>
      <c r="E12" s="96">
        <v>762.727</v>
      </c>
      <c r="F12" s="118">
        <f t="shared" si="0"/>
        <v>8389.997</v>
      </c>
      <c r="G12" s="97"/>
    </row>
    <row r="13" spans="1:7" ht="15.75" customHeight="1" thickBot="1">
      <c r="A13" s="60" t="s">
        <v>89</v>
      </c>
      <c r="B13" s="39">
        <v>1</v>
      </c>
      <c r="C13" s="79">
        <v>29.6179</v>
      </c>
      <c r="D13" s="95">
        <v>1</v>
      </c>
      <c r="E13" s="74">
        <v>29.6179</v>
      </c>
      <c r="F13" s="119">
        <f t="shared" si="0"/>
        <v>29.6179</v>
      </c>
      <c r="G13" s="44">
        <f>SUM(F7:F13)</f>
        <v>296108.9469999999</v>
      </c>
    </row>
    <row r="14" spans="1:7" ht="15.75" customHeight="1">
      <c r="A14" s="137" t="s">
        <v>87</v>
      </c>
      <c r="B14" s="138"/>
      <c r="C14" s="170"/>
      <c r="D14" s="147"/>
      <c r="E14" s="140"/>
      <c r="F14" s="141"/>
      <c r="G14" s="142"/>
    </row>
    <row r="15" spans="1:7" ht="15.75" customHeight="1">
      <c r="A15" s="148" t="s">
        <v>56</v>
      </c>
      <c r="B15" s="92">
        <v>54</v>
      </c>
      <c r="C15" s="169">
        <v>800</v>
      </c>
      <c r="D15" s="95">
        <v>54</v>
      </c>
      <c r="E15" s="96">
        <v>650</v>
      </c>
      <c r="F15" s="118">
        <f>D15*E15</f>
        <v>35100</v>
      </c>
      <c r="G15" s="45"/>
    </row>
    <row r="16" spans="1:7" ht="15.75" customHeight="1">
      <c r="A16" s="143" t="s">
        <v>57</v>
      </c>
      <c r="B16" s="144">
        <v>44</v>
      </c>
      <c r="C16" s="168">
        <v>900</v>
      </c>
      <c r="D16" s="95">
        <v>44</v>
      </c>
      <c r="E16" s="145">
        <v>600</v>
      </c>
      <c r="F16" s="118">
        <f>D16*E16</f>
        <v>26400</v>
      </c>
      <c r="G16" s="45"/>
    </row>
    <row r="17" spans="1:7" ht="15.75" customHeight="1">
      <c r="A17" s="91" t="s">
        <v>58</v>
      </c>
      <c r="B17" s="92">
        <v>33</v>
      </c>
      <c r="C17" s="171">
        <v>300</v>
      </c>
      <c r="D17" s="95">
        <v>33</v>
      </c>
      <c r="E17" s="150">
        <v>300</v>
      </c>
      <c r="F17" s="118">
        <f>D17*E17</f>
        <v>9900</v>
      </c>
      <c r="G17" s="97"/>
    </row>
    <row r="18" spans="1:7" ht="15.75" customHeight="1">
      <c r="A18" s="91" t="s">
        <v>113</v>
      </c>
      <c r="B18" s="92">
        <v>11</v>
      </c>
      <c r="C18" s="171">
        <v>100</v>
      </c>
      <c r="D18" s="95">
        <v>18</v>
      </c>
      <c r="E18" s="150">
        <v>100</v>
      </c>
      <c r="F18" s="118">
        <f>D18*E18</f>
        <v>1800</v>
      </c>
      <c r="G18" s="97"/>
    </row>
    <row r="19" spans="1:7" ht="15.75" customHeight="1">
      <c r="A19" s="181" t="s">
        <v>114</v>
      </c>
      <c r="B19" s="182">
        <v>22</v>
      </c>
      <c r="C19" s="183">
        <v>0</v>
      </c>
      <c r="D19" s="185">
        <v>18</v>
      </c>
      <c r="E19" s="186">
        <v>150</v>
      </c>
      <c r="F19" s="187">
        <f>D19*E19</f>
        <v>2700</v>
      </c>
      <c r="G19" s="188">
        <f>SUM(F15:F19)</f>
        <v>75900</v>
      </c>
    </row>
    <row r="20" spans="1:7" ht="15.75" customHeight="1" thickBot="1">
      <c r="A20" s="174" t="s">
        <v>108</v>
      </c>
      <c r="B20" s="175">
        <v>0</v>
      </c>
      <c r="C20" s="176">
        <v>0</v>
      </c>
      <c r="D20" s="22">
        <v>0</v>
      </c>
      <c r="E20" s="178">
        <v>0</v>
      </c>
      <c r="F20" s="179">
        <v>1000</v>
      </c>
      <c r="G20" s="180">
        <f>F20</f>
        <v>1000</v>
      </c>
    </row>
    <row r="21" spans="1:7" ht="15.75" customHeight="1">
      <c r="A21" s="137" t="s">
        <v>88</v>
      </c>
      <c r="B21" s="151"/>
      <c r="C21" s="172"/>
      <c r="D21" s="147"/>
      <c r="E21" s="154"/>
      <c r="F21" s="155"/>
      <c r="G21" s="156"/>
    </row>
    <row r="22" spans="1:7" ht="15.75" customHeight="1">
      <c r="A22" s="113" t="s">
        <v>92</v>
      </c>
      <c r="B22" s="92">
        <v>123</v>
      </c>
      <c r="C22" s="169">
        <v>450</v>
      </c>
      <c r="D22" s="95">
        <v>123</v>
      </c>
      <c r="E22" s="96">
        <v>550</v>
      </c>
      <c r="F22" s="120">
        <f>D22*E22</f>
        <v>67650</v>
      </c>
      <c r="G22" s="97"/>
    </row>
    <row r="23" spans="1:7" ht="15.75" customHeight="1">
      <c r="A23" s="113" t="s">
        <v>118</v>
      </c>
      <c r="B23" s="92">
        <v>41</v>
      </c>
      <c r="C23" s="169">
        <v>100</v>
      </c>
      <c r="D23" s="95">
        <v>41</v>
      </c>
      <c r="E23" s="96">
        <v>50</v>
      </c>
      <c r="F23" s="120">
        <f>E23*D23</f>
        <v>2050</v>
      </c>
      <c r="G23" s="97"/>
    </row>
    <row r="24" spans="1:7" ht="15.75" customHeight="1" thickBot="1">
      <c r="A24" s="114" t="s">
        <v>119</v>
      </c>
      <c r="B24" s="39">
        <v>0</v>
      </c>
      <c r="C24" s="79">
        <v>0</v>
      </c>
      <c r="D24" s="84">
        <v>41</v>
      </c>
      <c r="E24" s="74">
        <v>50</v>
      </c>
      <c r="F24" s="121">
        <f>E24*D24</f>
        <v>2050</v>
      </c>
      <c r="G24" s="44">
        <f>SUM(F22:F24)</f>
        <v>71750</v>
      </c>
    </row>
    <row r="25" spans="1:7" ht="15.75" customHeight="1">
      <c r="A25" s="158" t="s">
        <v>93</v>
      </c>
      <c r="B25" s="151">
        <v>0</v>
      </c>
      <c r="C25" s="170">
        <v>0</v>
      </c>
      <c r="D25" s="147">
        <v>0</v>
      </c>
      <c r="E25" s="140">
        <v>0</v>
      </c>
      <c r="F25" s="159">
        <v>0</v>
      </c>
      <c r="G25" s="156"/>
    </row>
    <row r="26" spans="1:7" ht="15.75" customHeight="1">
      <c r="A26" s="113" t="s">
        <v>77</v>
      </c>
      <c r="B26" s="92">
        <v>0</v>
      </c>
      <c r="C26" s="169">
        <v>0</v>
      </c>
      <c r="D26" s="95">
        <v>0</v>
      </c>
      <c r="E26" s="96">
        <v>0</v>
      </c>
      <c r="F26" s="120">
        <v>0</v>
      </c>
      <c r="G26" s="97"/>
    </row>
    <row r="27" spans="1:7" ht="15.75" customHeight="1" thickBot="1">
      <c r="A27" s="114" t="s">
        <v>91</v>
      </c>
      <c r="B27" s="189">
        <v>0.02</v>
      </c>
      <c r="C27" s="173">
        <v>200000</v>
      </c>
      <c r="D27" s="190">
        <v>0.02</v>
      </c>
      <c r="E27" s="134">
        <v>200000</v>
      </c>
      <c r="F27" s="121">
        <f>D27*E27</f>
        <v>4000</v>
      </c>
      <c r="G27" s="44">
        <f>SUM(F25:F27)</f>
        <v>4000</v>
      </c>
    </row>
    <row r="28" spans="6:7" ht="15.75" customHeight="1" thickBot="1">
      <c r="F28" s="112" t="s">
        <v>21</v>
      </c>
      <c r="G28" s="115">
        <f>G13+G19+G20+G24+G27</f>
        <v>448758.9469999999</v>
      </c>
    </row>
    <row r="29" spans="1:6" ht="15.75" customHeight="1">
      <c r="A29" s="164" t="s">
        <v>103</v>
      </c>
      <c r="C29" s="161">
        <f>SUM(E7:E13)</f>
        <v>8193.8659</v>
      </c>
      <c r="F29" s="6"/>
    </row>
    <row r="30" spans="1:7" ht="15.75" customHeight="1">
      <c r="A30" s="98" t="s">
        <v>100</v>
      </c>
      <c r="C30" s="161">
        <f>SUM(E15:E20)</f>
        <v>1800</v>
      </c>
      <c r="G30" s="55"/>
    </row>
    <row r="31" spans="1:7" ht="15.75" customHeight="1">
      <c r="A31" s="98" t="s">
        <v>101</v>
      </c>
      <c r="C31" s="161">
        <f>SUM(E22:E24)</f>
        <v>650</v>
      </c>
      <c r="F31" s="167"/>
      <c r="G31" s="55"/>
    </row>
    <row r="32" spans="1:7" ht="15.75" customHeight="1" thickBot="1">
      <c r="A32" s="65" t="s">
        <v>102</v>
      </c>
      <c r="B32" s="56"/>
      <c r="C32" s="162">
        <v>200000</v>
      </c>
      <c r="D32" s="56"/>
      <c r="E32" s="192"/>
      <c r="F32" s="163"/>
      <c r="G32" s="135"/>
    </row>
    <row r="33" spans="1:2" ht="15.75" customHeight="1" thickTop="1">
      <c r="A33" s="160" t="s">
        <v>120</v>
      </c>
      <c r="B33" s="52"/>
    </row>
    <row r="34" ht="15.75" customHeight="1">
      <c r="A34" s="191" t="s">
        <v>122</v>
      </c>
    </row>
    <row r="35" ht="15.75" customHeight="1">
      <c r="A35" s="191" t="s">
        <v>115</v>
      </c>
    </row>
    <row r="36" ht="15.75" customHeight="1">
      <c r="A36" s="160" t="s">
        <v>117</v>
      </c>
    </row>
    <row r="37" spans="1:7" ht="15.75" customHeight="1" thickBot="1">
      <c r="A37" s="194" t="s">
        <v>121</v>
      </c>
      <c r="B37" s="195"/>
      <c r="C37" s="195"/>
      <c r="D37" s="195"/>
      <c r="E37" s="195"/>
      <c r="F37" s="195"/>
      <c r="G37" s="195"/>
    </row>
    <row r="38" spans="1:7" ht="15.75" customHeight="1" thickTop="1">
      <c r="A38" s="52"/>
      <c r="F38" s="167" t="s">
        <v>116</v>
      </c>
      <c r="G38" s="3"/>
    </row>
    <row r="41" spans="2:3" ht="19.5">
      <c r="B41" s="8" t="s">
        <v>7</v>
      </c>
      <c r="C41" s="8"/>
    </row>
    <row r="43" spans="2:3" ht="15.75" customHeight="1">
      <c r="B43" s="9" t="s">
        <v>8</v>
      </c>
      <c r="C43" s="9"/>
    </row>
    <row r="46" ht="16.5" thickBot="1"/>
    <row r="47" spans="1:6" ht="19.5" customHeight="1" thickBot="1">
      <c r="A47" s="101" t="s">
        <v>72</v>
      </c>
      <c r="B47" s="132" t="s">
        <v>73</v>
      </c>
      <c r="C47" s="108">
        <f>G28</f>
        <v>448758.9469999999</v>
      </c>
      <c r="D47" s="107" t="str">
        <f>F28</f>
        <v>TOTAL</v>
      </c>
      <c r="E47" s="105" t="s">
        <v>71</v>
      </c>
      <c r="F47" s="106" t="s">
        <v>10</v>
      </c>
    </row>
    <row r="48" spans="1:6" ht="16.5">
      <c r="A48" s="17" t="s">
        <v>63</v>
      </c>
      <c r="B48" s="88">
        <v>150.4015</v>
      </c>
      <c r="C48" s="37"/>
      <c r="D48" s="103">
        <v>1</v>
      </c>
      <c r="E48" s="37">
        <f aca="true" t="shared" si="1" ref="E48:E55">B48*D48</f>
        <v>150.4015</v>
      </c>
      <c r="F48" s="29">
        <f>A61</f>
        <v>115.01037658672327</v>
      </c>
    </row>
    <row r="49" spans="1:6" ht="16.5">
      <c r="A49" s="17" t="s">
        <v>64</v>
      </c>
      <c r="B49" s="88">
        <v>740.5939</v>
      </c>
      <c r="C49" s="37"/>
      <c r="D49" s="103">
        <v>0.7</v>
      </c>
      <c r="E49" s="37">
        <f t="shared" si="1"/>
        <v>518.4157299999999</v>
      </c>
      <c r="F49" s="30">
        <f>D49*F48</f>
        <v>80.50726361070629</v>
      </c>
    </row>
    <row r="50" spans="1:6" ht="16.5">
      <c r="A50" s="17" t="s">
        <v>65</v>
      </c>
      <c r="B50" s="88">
        <v>3535.8594</v>
      </c>
      <c r="C50" s="37"/>
      <c r="D50" s="103">
        <v>0.5</v>
      </c>
      <c r="E50" s="37">
        <f t="shared" si="1"/>
        <v>1767.9297</v>
      </c>
      <c r="F50" s="30">
        <f>F48*D50</f>
        <v>57.505188293361634</v>
      </c>
    </row>
    <row r="51" spans="1:6" ht="16.5">
      <c r="A51" s="17" t="s">
        <v>66</v>
      </c>
      <c r="B51" s="88">
        <v>2153.8064</v>
      </c>
      <c r="C51" s="37"/>
      <c r="D51" s="103">
        <v>0.35</v>
      </c>
      <c r="E51" s="37">
        <f t="shared" si="1"/>
        <v>753.83224</v>
      </c>
      <c r="F51" s="30">
        <f>F48*D51</f>
        <v>40.253631805353145</v>
      </c>
    </row>
    <row r="52" spans="1:6" ht="16.5">
      <c r="A52" s="17" t="s">
        <v>74</v>
      </c>
      <c r="B52" s="88">
        <v>820.8598</v>
      </c>
      <c r="C52" s="37"/>
      <c r="D52" s="103">
        <v>0.1</v>
      </c>
      <c r="E52" s="37">
        <f t="shared" si="1"/>
        <v>82.08598</v>
      </c>
      <c r="F52" s="30">
        <f>F48*D52</f>
        <v>11.501037658672328</v>
      </c>
    </row>
    <row r="53" spans="1:6" ht="16.5">
      <c r="A53" s="17" t="s">
        <v>75</v>
      </c>
      <c r="B53" s="110">
        <v>762.727</v>
      </c>
      <c r="C53" s="1"/>
      <c r="D53" s="111">
        <v>0.1</v>
      </c>
      <c r="E53" s="37">
        <f t="shared" si="1"/>
        <v>76.2727</v>
      </c>
      <c r="F53" s="30">
        <f>F49*D53</f>
        <v>8.050726361070629</v>
      </c>
    </row>
    <row r="54" spans="1:6" ht="16.5">
      <c r="A54" s="17" t="s">
        <v>76</v>
      </c>
      <c r="B54" s="110">
        <v>29.6179</v>
      </c>
      <c r="C54" s="1"/>
      <c r="D54" s="111">
        <v>0.1</v>
      </c>
      <c r="E54" s="37">
        <f t="shared" si="1"/>
        <v>2.96179</v>
      </c>
      <c r="F54" s="30">
        <f>F50*D54</f>
        <v>5.750518829336164</v>
      </c>
    </row>
    <row r="55" spans="1:6" ht="17.25" thickBot="1">
      <c r="A55" s="11" t="s">
        <v>68</v>
      </c>
      <c r="B55" s="89">
        <v>550</v>
      </c>
      <c r="C55" s="38"/>
      <c r="D55" s="104">
        <v>1</v>
      </c>
      <c r="E55" s="38">
        <f t="shared" si="1"/>
        <v>550</v>
      </c>
      <c r="F55" s="31">
        <f>F48*D55</f>
        <v>115.01037658672327</v>
      </c>
    </row>
    <row r="56" spans="1:6" ht="18.75" customHeight="1" thickBot="1">
      <c r="A56" s="11" t="s">
        <v>69</v>
      </c>
      <c r="B56" s="89">
        <f>SUM(B48:B55)</f>
        <v>8743.8659</v>
      </c>
      <c r="C56" s="38"/>
      <c r="D56" s="14"/>
      <c r="E56" s="7">
        <f>SUM(E48:E55)</f>
        <v>3901.8996399999996</v>
      </c>
      <c r="F56" s="13"/>
    </row>
    <row r="59" ht="15.75" customHeight="1">
      <c r="A59" s="8" t="s">
        <v>18</v>
      </c>
    </row>
    <row r="60" ht="16.5" customHeight="1">
      <c r="A60" s="1">
        <f>(150.4015*1)+(740.5129*0.7)+(3536.2994*0.5)+(2154.0552*0.35)+(1613.531*0.1)+(822*1)</f>
        <v>4174.18265</v>
      </c>
    </row>
    <row r="61" ht="16.5" customHeight="1">
      <c r="A61" s="109">
        <f>C47/E56</f>
        <v>115.01037658672327</v>
      </c>
    </row>
    <row r="62" ht="15.75">
      <c r="A62" s="21"/>
    </row>
  </sheetData>
  <mergeCells count="5">
    <mergeCell ref="A4:A5"/>
    <mergeCell ref="G4:G5"/>
    <mergeCell ref="A1:G1"/>
    <mergeCell ref="A2:G2"/>
    <mergeCell ref="C3:G3"/>
  </mergeCells>
  <printOptions horizontalCentered="1"/>
  <pageMargins left="0.7" right="0.11811023622047245" top="0.2362204724409449" bottom="0.1968503937007874" header="0.1968503937007874" footer="0"/>
  <pageSetup horizontalDpi="600" verticalDpi="600" orientation="landscape" paperSize="9" scale="90" r:id="rId1"/>
  <ignoredErrors>
    <ignoredError sqref="C3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H60"/>
  <sheetViews>
    <sheetView zoomScale="85" zoomScaleNormal="85" workbookViewId="0" topLeftCell="A1">
      <selection activeCell="E26" sqref="E26"/>
    </sheetView>
  </sheetViews>
  <sheetFormatPr defaultColWidth="9.140625" defaultRowHeight="12.75"/>
  <cols>
    <col min="1" max="1" width="49.421875" style="4" customWidth="1"/>
    <col min="2" max="2" width="11.28125" style="4" customWidth="1"/>
    <col min="3" max="3" width="15.8515625" style="4" customWidth="1"/>
    <col min="4" max="4" width="10.28125" style="4" customWidth="1"/>
    <col min="5" max="5" width="11.7109375" style="4" customWidth="1"/>
    <col min="6" max="6" width="15.8515625" style="4" customWidth="1"/>
    <col min="7" max="7" width="15.7109375" style="4" customWidth="1"/>
    <col min="8" max="8" width="16.421875" style="4" customWidth="1"/>
    <col min="9" max="16384" width="12.00390625" style="4" customWidth="1"/>
  </cols>
  <sheetData>
    <row r="1" spans="1:8" s="5" customFormat="1" ht="22.5" customHeight="1">
      <c r="A1" s="214" t="s">
        <v>0</v>
      </c>
      <c r="B1" s="214"/>
      <c r="C1" s="214"/>
      <c r="D1" s="214"/>
      <c r="E1" s="214"/>
      <c r="F1" s="214"/>
      <c r="G1" s="214"/>
      <c r="H1" s="214"/>
    </row>
    <row r="2" spans="1:8" ht="16.5" customHeight="1">
      <c r="A2" s="215" t="s">
        <v>107</v>
      </c>
      <c r="B2" s="215"/>
      <c r="C2" s="215"/>
      <c r="D2" s="215"/>
      <c r="E2" s="215"/>
      <c r="F2" s="215"/>
      <c r="G2" s="215"/>
      <c r="H2" s="215"/>
    </row>
    <row r="3" spans="1:8" ht="16.5" customHeight="1">
      <c r="A3" s="216" t="s">
        <v>1</v>
      </c>
      <c r="B3" s="216"/>
      <c r="C3" s="216"/>
      <c r="D3" s="216"/>
      <c r="E3" s="216"/>
      <c r="F3" s="216"/>
      <c r="G3" s="216"/>
      <c r="H3" s="216"/>
    </row>
    <row r="4" spans="1:8" ht="27" customHeight="1">
      <c r="A4" s="213" t="s">
        <v>109</v>
      </c>
      <c r="B4" s="213"/>
      <c r="C4" s="213"/>
      <c r="D4" s="213"/>
      <c r="E4" s="213"/>
      <c r="F4" s="213"/>
      <c r="G4" s="213"/>
      <c r="H4" s="213"/>
    </row>
    <row r="5" s="2" customFormat="1" ht="9.75" customHeight="1" thickBot="1"/>
    <row r="6" spans="1:8" ht="15.75" customHeight="1">
      <c r="A6" s="205" t="s">
        <v>2</v>
      </c>
      <c r="B6" s="66" t="s">
        <v>3</v>
      </c>
      <c r="C6" s="66" t="s">
        <v>4</v>
      </c>
      <c r="D6" s="66" t="s">
        <v>98</v>
      </c>
      <c r="E6" s="66" t="s">
        <v>3</v>
      </c>
      <c r="F6" s="66" t="s">
        <v>4</v>
      </c>
      <c r="G6" s="67" t="s">
        <v>5</v>
      </c>
      <c r="H6" s="207" t="s">
        <v>5</v>
      </c>
    </row>
    <row r="7" spans="1:8" ht="16.5" customHeight="1" thickBot="1">
      <c r="A7" s="206"/>
      <c r="B7" s="68">
        <v>2007</v>
      </c>
      <c r="C7" s="68" t="s">
        <v>6</v>
      </c>
      <c r="D7" s="82"/>
      <c r="E7" s="68">
        <v>2008</v>
      </c>
      <c r="F7" s="68" t="s">
        <v>6</v>
      </c>
      <c r="G7" s="69" t="s">
        <v>19</v>
      </c>
      <c r="H7" s="208"/>
    </row>
    <row r="8" spans="1:8" ht="16.5" customHeight="1">
      <c r="A8" s="137" t="s">
        <v>95</v>
      </c>
      <c r="B8" s="138"/>
      <c r="C8" s="139"/>
      <c r="D8" s="139"/>
      <c r="E8" s="138"/>
      <c r="F8" s="140"/>
      <c r="G8" s="141"/>
      <c r="H8" s="142"/>
    </row>
    <row r="9" spans="1:8" ht="16.5">
      <c r="A9" s="143" t="s">
        <v>80</v>
      </c>
      <c r="B9" s="95">
        <v>69</v>
      </c>
      <c r="C9" s="168">
        <v>150.4015</v>
      </c>
      <c r="D9" s="144"/>
      <c r="E9" s="95">
        <f aca="true" t="shared" si="0" ref="E9:E15">B9+D9</f>
        <v>69</v>
      </c>
      <c r="F9" s="145">
        <v>150.4015</v>
      </c>
      <c r="G9" s="118">
        <f aca="true" t="shared" si="1" ref="G9:G15">E9*F9</f>
        <v>10377.7035</v>
      </c>
      <c r="H9" s="43"/>
    </row>
    <row r="10" spans="1:8" ht="16.5">
      <c r="A10" s="91" t="s">
        <v>81</v>
      </c>
      <c r="B10" s="92">
        <v>58</v>
      </c>
      <c r="C10" s="169">
        <v>740.5939</v>
      </c>
      <c r="D10" s="144"/>
      <c r="E10" s="95">
        <f t="shared" si="0"/>
        <v>58</v>
      </c>
      <c r="F10" s="96">
        <v>740.5939</v>
      </c>
      <c r="G10" s="118">
        <f t="shared" si="1"/>
        <v>42954.4462</v>
      </c>
      <c r="H10" s="43"/>
    </row>
    <row r="11" spans="1:8" ht="16.5" customHeight="1">
      <c r="A11" s="91" t="s">
        <v>82</v>
      </c>
      <c r="B11" s="92">
        <v>42</v>
      </c>
      <c r="C11" s="169">
        <v>3535.8594</v>
      </c>
      <c r="D11" s="144"/>
      <c r="E11" s="95">
        <f t="shared" si="0"/>
        <v>42</v>
      </c>
      <c r="F11" s="96">
        <v>3535.8594</v>
      </c>
      <c r="G11" s="118">
        <f t="shared" si="1"/>
        <v>148506.0948</v>
      </c>
      <c r="H11" s="43"/>
    </row>
    <row r="12" spans="1:8" ht="16.5" customHeight="1">
      <c r="A12" s="91" t="s">
        <v>83</v>
      </c>
      <c r="B12" s="92">
        <v>33</v>
      </c>
      <c r="C12" s="169">
        <v>2153.8064</v>
      </c>
      <c r="D12" s="144"/>
      <c r="E12" s="95">
        <v>33</v>
      </c>
      <c r="F12" s="96">
        <v>2153.8064</v>
      </c>
      <c r="G12" s="118">
        <f t="shared" si="1"/>
        <v>71075.6112</v>
      </c>
      <c r="H12" s="43"/>
    </row>
    <row r="13" spans="1:8" ht="16.5" customHeight="1">
      <c r="A13" s="91" t="s">
        <v>84</v>
      </c>
      <c r="B13" s="92">
        <v>18</v>
      </c>
      <c r="C13" s="169">
        <v>820.8598</v>
      </c>
      <c r="D13" s="144"/>
      <c r="E13" s="95">
        <v>18</v>
      </c>
      <c r="F13" s="96">
        <v>820.8598</v>
      </c>
      <c r="G13" s="118">
        <f t="shared" si="1"/>
        <v>14775.4764</v>
      </c>
      <c r="H13" s="97"/>
    </row>
    <row r="14" spans="1:8" ht="16.5" customHeight="1">
      <c r="A14" s="91" t="s">
        <v>85</v>
      </c>
      <c r="B14" s="92">
        <v>11</v>
      </c>
      <c r="C14" s="169">
        <v>762.727</v>
      </c>
      <c r="D14" s="144"/>
      <c r="E14" s="95">
        <v>11</v>
      </c>
      <c r="F14" s="96">
        <v>762.727</v>
      </c>
      <c r="G14" s="118">
        <f t="shared" si="1"/>
        <v>8389.997</v>
      </c>
      <c r="H14" s="97"/>
    </row>
    <row r="15" spans="1:8" ht="16.5" customHeight="1" thickBot="1">
      <c r="A15" s="60" t="s">
        <v>89</v>
      </c>
      <c r="B15" s="39">
        <v>1</v>
      </c>
      <c r="C15" s="79">
        <v>29.6179</v>
      </c>
      <c r="D15" s="133"/>
      <c r="E15" s="95">
        <f t="shared" si="0"/>
        <v>1</v>
      </c>
      <c r="F15" s="74">
        <v>29.6179</v>
      </c>
      <c r="G15" s="119">
        <f t="shared" si="1"/>
        <v>29.6179</v>
      </c>
      <c r="H15" s="44">
        <f>SUM(G9:G15)</f>
        <v>296108.9469999999</v>
      </c>
    </row>
    <row r="16" spans="1:8" ht="16.5" customHeight="1">
      <c r="A16" s="137" t="s">
        <v>87</v>
      </c>
      <c r="B16" s="138"/>
      <c r="C16" s="170"/>
      <c r="D16" s="146"/>
      <c r="E16" s="147"/>
      <c r="F16" s="140"/>
      <c r="G16" s="141"/>
      <c r="H16" s="142"/>
    </row>
    <row r="17" spans="1:8" ht="16.5" customHeight="1">
      <c r="A17" s="148" t="s">
        <v>56</v>
      </c>
      <c r="B17" s="92">
        <v>54</v>
      </c>
      <c r="C17" s="169">
        <v>700</v>
      </c>
      <c r="D17" s="144"/>
      <c r="E17" s="95">
        <f>B17+D17</f>
        <v>54</v>
      </c>
      <c r="F17" s="96">
        <v>800</v>
      </c>
      <c r="G17" s="118">
        <f>E17*F17</f>
        <v>43200</v>
      </c>
      <c r="H17" s="45"/>
    </row>
    <row r="18" spans="1:8" ht="16.5" customHeight="1">
      <c r="A18" s="143" t="s">
        <v>57</v>
      </c>
      <c r="B18" s="144">
        <v>44</v>
      </c>
      <c r="C18" s="168">
        <v>1000</v>
      </c>
      <c r="D18" s="144"/>
      <c r="E18" s="95">
        <f>B18+D18</f>
        <v>44</v>
      </c>
      <c r="F18" s="145">
        <v>900</v>
      </c>
      <c r="G18" s="118">
        <f>E18*F18</f>
        <v>39600</v>
      </c>
      <c r="H18" s="45"/>
    </row>
    <row r="19" spans="1:8" ht="16.5" customHeight="1">
      <c r="A19" s="91" t="s">
        <v>58</v>
      </c>
      <c r="B19" s="92">
        <v>33</v>
      </c>
      <c r="C19" s="171">
        <v>130</v>
      </c>
      <c r="D19" s="144"/>
      <c r="E19" s="95">
        <f>B19+D19</f>
        <v>33</v>
      </c>
      <c r="F19" s="150">
        <v>300</v>
      </c>
      <c r="G19" s="118">
        <f>E19*F19</f>
        <v>9900</v>
      </c>
      <c r="H19" s="97"/>
    </row>
    <row r="20" spans="1:8" ht="16.5" customHeight="1">
      <c r="A20" s="181" t="s">
        <v>96</v>
      </c>
      <c r="B20" s="182">
        <v>11</v>
      </c>
      <c r="C20" s="183">
        <v>60</v>
      </c>
      <c r="D20" s="184"/>
      <c r="E20" s="185">
        <f>B20+D20</f>
        <v>11</v>
      </c>
      <c r="F20" s="186">
        <v>100</v>
      </c>
      <c r="G20" s="187">
        <f>E20*F20</f>
        <v>1100</v>
      </c>
      <c r="H20" s="188">
        <f>SUM(G17:G20)</f>
        <v>93800</v>
      </c>
    </row>
    <row r="21" spans="1:8" ht="16.5" customHeight="1" thickBot="1">
      <c r="A21" s="174" t="s">
        <v>108</v>
      </c>
      <c r="B21" s="175">
        <v>0</v>
      </c>
      <c r="C21" s="176">
        <v>0</v>
      </c>
      <c r="D21" s="177"/>
      <c r="E21" s="22">
        <f>B21+D21</f>
        <v>0</v>
      </c>
      <c r="F21" s="178">
        <v>0</v>
      </c>
      <c r="G21" s="179">
        <v>1000</v>
      </c>
      <c r="H21" s="180">
        <f>G21</f>
        <v>1000</v>
      </c>
    </row>
    <row r="22" spans="1:8" ht="16.5" customHeight="1">
      <c r="A22" s="137" t="s">
        <v>88</v>
      </c>
      <c r="B22" s="151"/>
      <c r="C22" s="172"/>
      <c r="D22" s="153"/>
      <c r="E22" s="147"/>
      <c r="F22" s="154"/>
      <c r="G22" s="155"/>
      <c r="H22" s="156"/>
    </row>
    <row r="23" spans="1:8" ht="16.5" customHeight="1">
      <c r="A23" s="113" t="s">
        <v>92</v>
      </c>
      <c r="B23" s="92">
        <v>123</v>
      </c>
      <c r="C23" s="169">
        <v>450</v>
      </c>
      <c r="D23" s="157"/>
      <c r="E23" s="95">
        <v>123</v>
      </c>
      <c r="F23" s="96">
        <v>450</v>
      </c>
      <c r="G23" s="120">
        <f>E23*F23</f>
        <v>55350</v>
      </c>
      <c r="H23" s="97"/>
    </row>
    <row r="24" spans="1:8" ht="16.5" customHeight="1" thickBot="1">
      <c r="A24" s="114" t="s">
        <v>97</v>
      </c>
      <c r="B24" s="39">
        <v>41</v>
      </c>
      <c r="C24" s="79">
        <v>100</v>
      </c>
      <c r="D24" s="136"/>
      <c r="E24" s="84">
        <v>41</v>
      </c>
      <c r="F24" s="74">
        <v>100</v>
      </c>
      <c r="G24" s="121">
        <f>F24*E24</f>
        <v>4100</v>
      </c>
      <c r="H24" s="44">
        <f>SUM(G23:G24)</f>
        <v>59450</v>
      </c>
    </row>
    <row r="25" spans="1:8" ht="16.5" customHeight="1">
      <c r="A25" s="158" t="s">
        <v>93</v>
      </c>
      <c r="B25" s="151">
        <v>0</v>
      </c>
      <c r="C25" s="170">
        <v>0</v>
      </c>
      <c r="D25" s="138"/>
      <c r="E25" s="147">
        <v>0</v>
      </c>
      <c r="F25" s="140">
        <v>0</v>
      </c>
      <c r="G25" s="159">
        <v>0</v>
      </c>
      <c r="H25" s="156"/>
    </row>
    <row r="26" spans="1:8" ht="16.5" customHeight="1">
      <c r="A26" s="113" t="s">
        <v>77</v>
      </c>
      <c r="B26" s="92">
        <v>0</v>
      </c>
      <c r="C26" s="169">
        <v>0</v>
      </c>
      <c r="D26" s="157"/>
      <c r="E26" s="95">
        <v>0</v>
      </c>
      <c r="F26" s="96">
        <v>0</v>
      </c>
      <c r="G26" s="120">
        <v>0</v>
      </c>
      <c r="H26" s="97"/>
    </row>
    <row r="27" spans="1:8" ht="16.5" customHeight="1" thickBot="1">
      <c r="A27" s="114" t="s">
        <v>91</v>
      </c>
      <c r="B27" s="41">
        <v>0.02</v>
      </c>
      <c r="C27" s="173">
        <v>200000</v>
      </c>
      <c r="D27" s="136"/>
      <c r="E27" s="84">
        <v>0.02</v>
      </c>
      <c r="F27" s="134">
        <v>200000</v>
      </c>
      <c r="G27" s="121">
        <f>E27*F27</f>
        <v>4000</v>
      </c>
      <c r="H27" s="44">
        <f>SUM(G25:G27)</f>
        <v>4000</v>
      </c>
    </row>
    <row r="28" spans="7:8" ht="19.5" customHeight="1" thickBot="1">
      <c r="G28" s="112" t="s">
        <v>21</v>
      </c>
      <c r="H28" s="115">
        <f>SUM(H8:H27)</f>
        <v>454358.9469999999</v>
      </c>
    </row>
    <row r="29" spans="1:7" ht="16.5">
      <c r="A29" s="164" t="s">
        <v>103</v>
      </c>
      <c r="C29" s="161">
        <f>SUM(F9:F15)</f>
        <v>8193.8659</v>
      </c>
      <c r="D29" s="165" t="s">
        <v>105</v>
      </c>
      <c r="G29" s="6"/>
    </row>
    <row r="30" spans="1:8" ht="17.25" customHeight="1">
      <c r="A30" s="98" t="s">
        <v>100</v>
      </c>
      <c r="C30" s="161">
        <f>SUM(F17:F21)</f>
        <v>2100</v>
      </c>
      <c r="D30" s="165" t="s">
        <v>105</v>
      </c>
      <c r="H30" s="55"/>
    </row>
    <row r="31" spans="1:8" ht="17.25" customHeight="1">
      <c r="A31" s="98" t="s">
        <v>101</v>
      </c>
      <c r="C31" s="161">
        <f>SUM(F23:F24)</f>
        <v>550</v>
      </c>
      <c r="D31" s="165" t="s">
        <v>105</v>
      </c>
      <c r="G31" s="167"/>
      <c r="H31" s="55"/>
    </row>
    <row r="32" spans="1:8" ht="16.5" customHeight="1" thickBot="1">
      <c r="A32" s="65" t="s">
        <v>102</v>
      </c>
      <c r="B32" s="56"/>
      <c r="C32" s="162">
        <v>200000</v>
      </c>
      <c r="D32" s="166" t="s">
        <v>104</v>
      </c>
      <c r="E32" s="56"/>
      <c r="F32" s="57"/>
      <c r="G32" s="163"/>
      <c r="H32" s="135"/>
    </row>
    <row r="33" spans="1:2" ht="17.25" thickTop="1">
      <c r="A33" s="160" t="s">
        <v>110</v>
      </c>
      <c r="B33" s="52"/>
    </row>
    <row r="35" ht="15.75" customHeight="1" hidden="1"/>
    <row r="36" spans="6:7" ht="15.75">
      <c r="F36" s="167" t="s">
        <v>111</v>
      </c>
      <c r="G36" s="3"/>
    </row>
    <row r="39" spans="2:4" ht="19.5">
      <c r="B39" s="8" t="s">
        <v>7</v>
      </c>
      <c r="C39" s="8"/>
      <c r="D39" s="8"/>
    </row>
    <row r="41" spans="2:4" ht="15.75" customHeight="1">
      <c r="B41" s="9" t="s">
        <v>8</v>
      </c>
      <c r="C41" s="9"/>
      <c r="D41" s="9"/>
    </row>
    <row r="44" ht="16.5" thickBot="1"/>
    <row r="45" spans="1:7" ht="19.5" customHeight="1" thickBot="1">
      <c r="A45" s="101" t="s">
        <v>72</v>
      </c>
      <c r="B45" s="132" t="s">
        <v>73</v>
      </c>
      <c r="C45" s="108">
        <f>H28</f>
        <v>454358.9469999999</v>
      </c>
      <c r="D45" s="102"/>
      <c r="E45" s="107" t="str">
        <f>G28</f>
        <v>TOTAL</v>
      </c>
      <c r="F45" s="105" t="s">
        <v>71</v>
      </c>
      <c r="G45" s="106" t="s">
        <v>10</v>
      </c>
    </row>
    <row r="46" spans="1:7" ht="16.5">
      <c r="A46" s="17" t="s">
        <v>63</v>
      </c>
      <c r="B46" s="88">
        <v>150.4015</v>
      </c>
      <c r="C46" s="37"/>
      <c r="D46" s="37"/>
      <c r="E46" s="103">
        <v>1</v>
      </c>
      <c r="F46" s="37">
        <f aca="true" t="shared" si="2" ref="F46:F53">B46*E46</f>
        <v>150.4015</v>
      </c>
      <c r="G46" s="29">
        <f>A59</f>
        <v>108.8571806197046</v>
      </c>
    </row>
    <row r="47" spans="1:7" ht="16.5">
      <c r="A47" s="17" t="s">
        <v>64</v>
      </c>
      <c r="B47" s="88">
        <v>740.5939</v>
      </c>
      <c r="C47" s="37"/>
      <c r="D47" s="37"/>
      <c r="E47" s="103">
        <v>0.7</v>
      </c>
      <c r="F47" s="37">
        <f t="shared" si="2"/>
        <v>518.4157299999999</v>
      </c>
      <c r="G47" s="30">
        <f>E47*G46</f>
        <v>76.20002643379321</v>
      </c>
    </row>
    <row r="48" spans="1:7" ht="16.5">
      <c r="A48" s="17" t="s">
        <v>65</v>
      </c>
      <c r="B48" s="99">
        <v>3535.8594</v>
      </c>
      <c r="C48" s="37"/>
      <c r="D48" s="37"/>
      <c r="E48" s="103">
        <v>0.5</v>
      </c>
      <c r="F48" s="37">
        <f t="shared" si="2"/>
        <v>1767.9297</v>
      </c>
      <c r="G48" s="30">
        <f>G46*E48</f>
        <v>54.4285903098523</v>
      </c>
    </row>
    <row r="49" spans="1:7" ht="16.5">
      <c r="A49" s="17" t="s">
        <v>66</v>
      </c>
      <c r="B49" s="123">
        <v>2153.8064</v>
      </c>
      <c r="C49" s="37"/>
      <c r="D49" s="37"/>
      <c r="E49" s="103">
        <v>0.35</v>
      </c>
      <c r="F49" s="37">
        <f t="shared" si="2"/>
        <v>753.83224</v>
      </c>
      <c r="G49" s="30">
        <f>G46*E49</f>
        <v>38.100013216896606</v>
      </c>
    </row>
    <row r="50" spans="1:7" ht="16.5">
      <c r="A50" s="17" t="s">
        <v>74</v>
      </c>
      <c r="B50" s="88">
        <v>820.8598</v>
      </c>
      <c r="C50" s="37"/>
      <c r="D50" s="37"/>
      <c r="E50" s="103">
        <v>0.1</v>
      </c>
      <c r="F50" s="37">
        <f t="shared" si="2"/>
        <v>82.08598</v>
      </c>
      <c r="G50" s="30">
        <f>G46*E50</f>
        <v>10.88571806197046</v>
      </c>
    </row>
    <row r="51" spans="1:7" ht="16.5">
      <c r="A51" s="17" t="s">
        <v>75</v>
      </c>
      <c r="B51" s="110">
        <v>762.727</v>
      </c>
      <c r="C51" s="1"/>
      <c r="D51" s="1"/>
      <c r="E51" s="111">
        <v>0.1</v>
      </c>
      <c r="F51" s="37">
        <f t="shared" si="2"/>
        <v>76.2727</v>
      </c>
      <c r="G51" s="30">
        <f>G47*E51</f>
        <v>7.620002643379322</v>
      </c>
    </row>
    <row r="52" spans="1:7" ht="16.5">
      <c r="A52" s="17" t="s">
        <v>76</v>
      </c>
      <c r="B52" s="110">
        <v>29.6179</v>
      </c>
      <c r="C52" s="1"/>
      <c r="D52" s="1"/>
      <c r="E52" s="111">
        <v>0.1</v>
      </c>
      <c r="F52" s="37">
        <f t="shared" si="2"/>
        <v>2.96179</v>
      </c>
      <c r="G52" s="30">
        <f>G48*E52</f>
        <v>5.44285903098523</v>
      </c>
    </row>
    <row r="53" spans="1:7" ht="17.25" thickBot="1">
      <c r="A53" s="11" t="s">
        <v>68</v>
      </c>
      <c r="B53" s="89">
        <v>822</v>
      </c>
      <c r="C53" s="38"/>
      <c r="D53" s="38"/>
      <c r="E53" s="104">
        <v>1</v>
      </c>
      <c r="F53" s="38">
        <f t="shared" si="2"/>
        <v>822</v>
      </c>
      <c r="G53" s="31">
        <f>G46*E53</f>
        <v>108.8571806197046</v>
      </c>
    </row>
    <row r="54" spans="1:7" ht="18.75" customHeight="1" thickBot="1">
      <c r="A54" s="11" t="s">
        <v>69</v>
      </c>
      <c r="B54" s="100">
        <f>SUM(B46:B53)</f>
        <v>9015.8659</v>
      </c>
      <c r="C54" s="38"/>
      <c r="D54" s="38"/>
      <c r="E54" s="14"/>
      <c r="F54" s="7">
        <f>SUM(F46:F53)</f>
        <v>4173.89964</v>
      </c>
      <c r="G54" s="13"/>
    </row>
    <row r="57" ht="15.75" customHeight="1">
      <c r="A57" s="8" t="s">
        <v>18</v>
      </c>
    </row>
    <row r="58" ht="16.5" customHeight="1">
      <c r="A58" s="1">
        <f>(150.4015*1)+(740.5129*0.7)+(3536.2994*0.5)+(2154.0552*0.35)+(1613.531*0.1)+(822*1)</f>
        <v>4174.18265</v>
      </c>
    </row>
    <row r="59" ht="16.5" customHeight="1">
      <c r="A59" s="109">
        <f>C45/F54</f>
        <v>108.8571806197046</v>
      </c>
    </row>
    <row r="60" ht="15.75">
      <c r="A60" s="21"/>
    </row>
  </sheetData>
  <mergeCells count="6">
    <mergeCell ref="A6:A7"/>
    <mergeCell ref="H6:H7"/>
    <mergeCell ref="A4:H4"/>
    <mergeCell ref="A1:H1"/>
    <mergeCell ref="A2:H2"/>
    <mergeCell ref="A3:H3"/>
  </mergeCells>
  <printOptions horizontalCentered="1"/>
  <pageMargins left="0.7" right="0.11811023622047245" top="0.2362204724409449" bottom="0.1968503937007874" header="0.1968503937007874" footer="0"/>
  <pageSetup horizontalDpi="600" verticalDpi="600" orientation="landscape" paperSize="9" scale="90" r:id="rId1"/>
  <ignoredErrors>
    <ignoredError sqref="C31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H60"/>
  <sheetViews>
    <sheetView zoomScale="85" zoomScaleNormal="85" workbookViewId="0" topLeftCell="A8">
      <selection activeCell="A1" sqref="A1:H1"/>
    </sheetView>
  </sheetViews>
  <sheetFormatPr defaultColWidth="9.140625" defaultRowHeight="12.75"/>
  <cols>
    <col min="1" max="1" width="52.421875" style="4" customWidth="1"/>
    <col min="2" max="2" width="11.28125" style="4" customWidth="1"/>
    <col min="3" max="3" width="15.8515625" style="4" customWidth="1"/>
    <col min="4" max="4" width="12.421875" style="4" customWidth="1"/>
    <col min="5" max="5" width="11.7109375" style="4" customWidth="1"/>
    <col min="6" max="6" width="15.8515625" style="4" customWidth="1"/>
    <col min="7" max="7" width="15.7109375" style="4" customWidth="1"/>
    <col min="8" max="8" width="16.421875" style="4" customWidth="1"/>
    <col min="9" max="16384" width="12.00390625" style="4" customWidth="1"/>
  </cols>
  <sheetData>
    <row r="1" spans="1:8" s="5" customFormat="1" ht="22.5" customHeight="1">
      <c r="A1" s="214" t="s">
        <v>0</v>
      </c>
      <c r="B1" s="214"/>
      <c r="C1" s="214"/>
      <c r="D1" s="214"/>
      <c r="E1" s="214"/>
      <c r="F1" s="214"/>
      <c r="G1" s="214"/>
      <c r="H1" s="214"/>
    </row>
    <row r="2" spans="1:8" ht="16.5" customHeight="1">
      <c r="A2" s="215" t="s">
        <v>107</v>
      </c>
      <c r="B2" s="215"/>
      <c r="C2" s="215"/>
      <c r="D2" s="215"/>
      <c r="E2" s="215"/>
      <c r="F2" s="215"/>
      <c r="G2" s="215"/>
      <c r="H2" s="215"/>
    </row>
    <row r="3" spans="1:8" ht="16.5" customHeight="1">
      <c r="A3" s="216" t="s">
        <v>1</v>
      </c>
      <c r="B3" s="216"/>
      <c r="C3" s="216"/>
      <c r="D3" s="216"/>
      <c r="E3" s="216"/>
      <c r="F3" s="216"/>
      <c r="G3" s="216"/>
      <c r="H3" s="216"/>
    </row>
    <row r="4" spans="1:8" ht="27" customHeight="1">
      <c r="A4" s="213" t="s">
        <v>94</v>
      </c>
      <c r="B4" s="213"/>
      <c r="C4" s="213"/>
      <c r="D4" s="213"/>
      <c r="E4" s="213"/>
      <c r="F4" s="213"/>
      <c r="G4" s="213"/>
      <c r="H4" s="213"/>
    </row>
    <row r="5" s="2" customFormat="1" ht="9.75" customHeight="1" thickBot="1"/>
    <row r="6" spans="1:8" ht="15.75" customHeight="1">
      <c r="A6" s="205" t="s">
        <v>2</v>
      </c>
      <c r="B6" s="66" t="s">
        <v>3</v>
      </c>
      <c r="C6" s="66" t="s">
        <v>4</v>
      </c>
      <c r="D6" s="66" t="s">
        <v>98</v>
      </c>
      <c r="E6" s="66" t="s">
        <v>3</v>
      </c>
      <c r="F6" s="66" t="s">
        <v>4</v>
      </c>
      <c r="G6" s="67" t="s">
        <v>5</v>
      </c>
      <c r="H6" s="207" t="s">
        <v>5</v>
      </c>
    </row>
    <row r="7" spans="1:8" ht="16.5" customHeight="1" thickBot="1">
      <c r="A7" s="206"/>
      <c r="B7" s="68">
        <v>2006</v>
      </c>
      <c r="C7" s="68" t="s">
        <v>6</v>
      </c>
      <c r="D7" s="82"/>
      <c r="E7" s="68">
        <v>2007</v>
      </c>
      <c r="F7" s="68" t="s">
        <v>6</v>
      </c>
      <c r="G7" s="69" t="s">
        <v>19</v>
      </c>
      <c r="H7" s="208"/>
    </row>
    <row r="8" spans="1:8" ht="16.5" customHeight="1">
      <c r="A8" s="137" t="s">
        <v>95</v>
      </c>
      <c r="B8" s="138"/>
      <c r="C8" s="139"/>
      <c r="D8" s="139"/>
      <c r="E8" s="138"/>
      <c r="F8" s="140"/>
      <c r="G8" s="141"/>
      <c r="H8" s="142"/>
    </row>
    <row r="9" spans="1:8" ht="16.5">
      <c r="A9" s="143" t="s">
        <v>80</v>
      </c>
      <c r="B9" s="95">
        <v>68</v>
      </c>
      <c r="C9" s="94">
        <v>150.4015</v>
      </c>
      <c r="D9" s="144">
        <v>1</v>
      </c>
      <c r="E9" s="95">
        <f>B9+D9</f>
        <v>69</v>
      </c>
      <c r="F9" s="145">
        <v>150.4015</v>
      </c>
      <c r="G9" s="118">
        <f aca="true" t="shared" si="0" ref="G9:G15">E9*F9</f>
        <v>10377.7035</v>
      </c>
      <c r="H9" s="43"/>
    </row>
    <row r="10" spans="1:8" ht="16.5">
      <c r="A10" s="91" t="s">
        <v>81</v>
      </c>
      <c r="B10" s="92">
        <v>57</v>
      </c>
      <c r="C10" s="93">
        <v>740.5939</v>
      </c>
      <c r="D10" s="144">
        <v>1</v>
      </c>
      <c r="E10" s="95">
        <f aca="true" t="shared" si="1" ref="E10:E15">B10+D10</f>
        <v>58</v>
      </c>
      <c r="F10" s="96">
        <v>740.5939</v>
      </c>
      <c r="G10" s="118">
        <f t="shared" si="0"/>
        <v>42954.4462</v>
      </c>
      <c r="H10" s="43"/>
    </row>
    <row r="11" spans="1:8" ht="16.5" customHeight="1">
      <c r="A11" s="91" t="s">
        <v>82</v>
      </c>
      <c r="B11" s="92">
        <v>41</v>
      </c>
      <c r="C11" s="93">
        <v>3535.8594</v>
      </c>
      <c r="D11" s="144">
        <v>1</v>
      </c>
      <c r="E11" s="95">
        <f t="shared" si="1"/>
        <v>42</v>
      </c>
      <c r="F11" s="96">
        <v>3535.8594</v>
      </c>
      <c r="G11" s="118">
        <f t="shared" si="0"/>
        <v>148506.0948</v>
      </c>
      <c r="H11" s="43"/>
    </row>
    <row r="12" spans="1:8" ht="16.5" customHeight="1">
      <c r="A12" s="91" t="s">
        <v>83</v>
      </c>
      <c r="B12" s="92">
        <v>32</v>
      </c>
      <c r="C12" s="93">
        <v>2153.8064</v>
      </c>
      <c r="D12" s="144">
        <v>1</v>
      </c>
      <c r="E12" s="95">
        <f t="shared" si="1"/>
        <v>33</v>
      </c>
      <c r="F12" s="96">
        <v>2153.8064</v>
      </c>
      <c r="G12" s="118">
        <f t="shared" si="0"/>
        <v>71075.6112</v>
      </c>
      <c r="H12" s="43"/>
    </row>
    <row r="13" spans="1:8" ht="16.5" customHeight="1">
      <c r="A13" s="91" t="s">
        <v>84</v>
      </c>
      <c r="B13" s="92">
        <v>17</v>
      </c>
      <c r="C13" s="93">
        <v>820.8598</v>
      </c>
      <c r="D13" s="144">
        <v>1</v>
      </c>
      <c r="E13" s="95">
        <f t="shared" si="1"/>
        <v>18</v>
      </c>
      <c r="F13" s="96">
        <v>820.8598</v>
      </c>
      <c r="G13" s="118">
        <f t="shared" si="0"/>
        <v>14775.4764</v>
      </c>
      <c r="H13" s="97"/>
    </row>
    <row r="14" spans="1:8" ht="16.5" customHeight="1">
      <c r="A14" s="91" t="s">
        <v>85</v>
      </c>
      <c r="B14" s="92">
        <v>10</v>
      </c>
      <c r="C14" s="93">
        <v>762.727</v>
      </c>
      <c r="D14" s="144">
        <v>1</v>
      </c>
      <c r="E14" s="95">
        <f t="shared" si="1"/>
        <v>11</v>
      </c>
      <c r="F14" s="96">
        <v>762.727</v>
      </c>
      <c r="G14" s="118">
        <f t="shared" si="0"/>
        <v>8389.997</v>
      </c>
      <c r="H14" s="97"/>
    </row>
    <row r="15" spans="1:8" ht="16.5" customHeight="1" thickBot="1">
      <c r="A15" s="60" t="s">
        <v>89</v>
      </c>
      <c r="B15" s="39">
        <v>1</v>
      </c>
      <c r="C15" s="40">
        <v>29.6179</v>
      </c>
      <c r="D15" s="133">
        <v>0</v>
      </c>
      <c r="E15" s="95">
        <f t="shared" si="1"/>
        <v>1</v>
      </c>
      <c r="F15" s="74">
        <v>29.6179</v>
      </c>
      <c r="G15" s="119">
        <f t="shared" si="0"/>
        <v>29.6179</v>
      </c>
      <c r="H15" s="44">
        <f>SUM(G9:G15)</f>
        <v>296108.9469999999</v>
      </c>
    </row>
    <row r="16" spans="1:8" ht="16.5" customHeight="1">
      <c r="A16" s="137" t="s">
        <v>87</v>
      </c>
      <c r="B16" s="138"/>
      <c r="C16" s="139"/>
      <c r="D16" s="146"/>
      <c r="E16" s="147"/>
      <c r="F16" s="140"/>
      <c r="G16" s="141"/>
      <c r="H16" s="142"/>
    </row>
    <row r="17" spans="1:8" ht="16.5" customHeight="1">
      <c r="A17" s="148" t="s">
        <v>56</v>
      </c>
      <c r="B17" s="92">
        <v>54</v>
      </c>
      <c r="C17" s="93">
        <v>750</v>
      </c>
      <c r="D17" s="144">
        <v>0</v>
      </c>
      <c r="E17" s="95">
        <f>B17+D17</f>
        <v>54</v>
      </c>
      <c r="F17" s="96">
        <v>700</v>
      </c>
      <c r="G17" s="118">
        <f aca="true" t="shared" si="2" ref="G17:G23">E17*F17</f>
        <v>37800</v>
      </c>
      <c r="H17" s="45"/>
    </row>
    <row r="18" spans="1:8" ht="16.5" customHeight="1">
      <c r="A18" s="143" t="s">
        <v>57</v>
      </c>
      <c r="B18" s="144">
        <v>42</v>
      </c>
      <c r="C18" s="94">
        <v>1200</v>
      </c>
      <c r="D18" s="144">
        <v>2</v>
      </c>
      <c r="E18" s="95">
        <f>B18+D18</f>
        <v>44</v>
      </c>
      <c r="F18" s="145">
        <v>1000</v>
      </c>
      <c r="G18" s="118">
        <f t="shared" si="2"/>
        <v>44000</v>
      </c>
      <c r="H18" s="45"/>
    </row>
    <row r="19" spans="1:8" ht="16.5" customHeight="1">
      <c r="A19" s="91" t="s">
        <v>58</v>
      </c>
      <c r="B19" s="92">
        <v>30</v>
      </c>
      <c r="C19" s="149">
        <v>130</v>
      </c>
      <c r="D19" s="144">
        <v>3</v>
      </c>
      <c r="E19" s="95">
        <f>B19+D19</f>
        <v>33</v>
      </c>
      <c r="F19" s="150">
        <v>130</v>
      </c>
      <c r="G19" s="118">
        <f t="shared" si="2"/>
        <v>4290</v>
      </c>
      <c r="H19" s="97"/>
    </row>
    <row r="20" spans="1:8" ht="16.5" customHeight="1">
      <c r="A20" s="91" t="s">
        <v>96</v>
      </c>
      <c r="B20" s="92">
        <v>10</v>
      </c>
      <c r="C20" s="149">
        <v>60</v>
      </c>
      <c r="D20" s="144">
        <v>1</v>
      </c>
      <c r="E20" s="95">
        <f>B20+D20</f>
        <v>11</v>
      </c>
      <c r="F20" s="150">
        <v>60</v>
      </c>
      <c r="G20" s="118">
        <f t="shared" si="2"/>
        <v>660</v>
      </c>
      <c r="H20" s="97"/>
    </row>
    <row r="21" spans="1:8" ht="16.5" customHeight="1" thickBot="1">
      <c r="A21" s="60" t="s">
        <v>108</v>
      </c>
      <c r="B21" s="39">
        <v>0</v>
      </c>
      <c r="C21" s="41">
        <v>0</v>
      </c>
      <c r="D21" s="133">
        <v>0</v>
      </c>
      <c r="E21" s="95">
        <f>B21+D21</f>
        <v>0</v>
      </c>
      <c r="F21" s="75">
        <v>0</v>
      </c>
      <c r="G21" s="119">
        <v>1000</v>
      </c>
      <c r="H21" s="44">
        <f>SUM(G17:G21)</f>
        <v>87750</v>
      </c>
    </row>
    <row r="22" spans="1:8" ht="16.5" customHeight="1">
      <c r="A22" s="137" t="s">
        <v>88</v>
      </c>
      <c r="B22" s="151"/>
      <c r="C22" s="152"/>
      <c r="D22" s="153"/>
      <c r="E22" s="147"/>
      <c r="F22" s="154"/>
      <c r="G22" s="155"/>
      <c r="H22" s="156"/>
    </row>
    <row r="23" spans="1:8" ht="16.5" customHeight="1">
      <c r="A23" s="113" t="s">
        <v>92</v>
      </c>
      <c r="B23" s="92">
        <v>122</v>
      </c>
      <c r="C23" s="93">
        <v>700</v>
      </c>
      <c r="D23" s="157">
        <v>1</v>
      </c>
      <c r="E23" s="95">
        <v>123</v>
      </c>
      <c r="F23" s="96">
        <v>450</v>
      </c>
      <c r="G23" s="120">
        <f t="shared" si="2"/>
        <v>55350</v>
      </c>
      <c r="H23" s="97"/>
    </row>
    <row r="24" spans="1:8" ht="16.5" customHeight="1" thickBot="1">
      <c r="A24" s="114" t="s">
        <v>97</v>
      </c>
      <c r="B24" s="39">
        <v>0</v>
      </c>
      <c r="C24" s="40">
        <v>0</v>
      </c>
      <c r="D24" s="136">
        <v>0</v>
      </c>
      <c r="E24" s="84">
        <v>41</v>
      </c>
      <c r="F24" s="74">
        <v>100</v>
      </c>
      <c r="G24" s="121">
        <f>F24*E24</f>
        <v>4100</v>
      </c>
      <c r="H24" s="44">
        <f>SUM(G23:G24)</f>
        <v>59450</v>
      </c>
    </row>
    <row r="25" spans="1:8" ht="16.5" customHeight="1">
      <c r="A25" s="158" t="s">
        <v>93</v>
      </c>
      <c r="B25" s="151">
        <v>0</v>
      </c>
      <c r="C25" s="139">
        <v>0</v>
      </c>
      <c r="D25" s="138">
        <v>0</v>
      </c>
      <c r="E25" s="147">
        <v>0</v>
      </c>
      <c r="F25" s="140">
        <v>0</v>
      </c>
      <c r="G25" s="159">
        <v>0</v>
      </c>
      <c r="H25" s="156"/>
    </row>
    <row r="26" spans="1:8" ht="16.5" customHeight="1">
      <c r="A26" s="113" t="s">
        <v>77</v>
      </c>
      <c r="B26" s="92">
        <v>0</v>
      </c>
      <c r="C26" s="93">
        <v>0</v>
      </c>
      <c r="D26" s="157">
        <v>0</v>
      </c>
      <c r="E26" s="95">
        <v>0</v>
      </c>
      <c r="F26" s="96">
        <v>0</v>
      </c>
      <c r="G26" s="120">
        <v>0</v>
      </c>
      <c r="H26" s="97"/>
    </row>
    <row r="27" spans="1:8" ht="16.5" customHeight="1" thickBot="1">
      <c r="A27" s="114" t="s">
        <v>91</v>
      </c>
      <c r="B27" s="41">
        <v>0.0185</v>
      </c>
      <c r="C27" s="40">
        <v>0</v>
      </c>
      <c r="D27" s="136">
        <v>0</v>
      </c>
      <c r="E27" s="84">
        <v>0.02</v>
      </c>
      <c r="F27" s="134">
        <v>200000</v>
      </c>
      <c r="G27" s="121">
        <f>E27*F27</f>
        <v>4000</v>
      </c>
      <c r="H27" s="44">
        <f>SUM(G25:G27)</f>
        <v>4000</v>
      </c>
    </row>
    <row r="28" spans="7:8" ht="19.5" customHeight="1" thickBot="1">
      <c r="G28" s="112" t="s">
        <v>21</v>
      </c>
      <c r="H28" s="115">
        <f>SUM(H15+H21+H24+H27)</f>
        <v>447308.9469999999</v>
      </c>
    </row>
    <row r="29" spans="1:7" ht="16.5">
      <c r="A29" s="164" t="s">
        <v>103</v>
      </c>
      <c r="C29" s="161">
        <f>SUM(F9:F15)</f>
        <v>8193.8659</v>
      </c>
      <c r="D29" s="165" t="s">
        <v>105</v>
      </c>
      <c r="G29" s="6"/>
    </row>
    <row r="30" spans="1:8" ht="17.25" customHeight="1">
      <c r="A30" s="98" t="s">
        <v>100</v>
      </c>
      <c r="C30" s="161">
        <f>SUM(F17:F21)</f>
        <v>1890</v>
      </c>
      <c r="D30" s="165" t="s">
        <v>105</v>
      </c>
      <c r="H30" s="55"/>
    </row>
    <row r="31" spans="1:8" ht="17.25" customHeight="1">
      <c r="A31" s="98" t="s">
        <v>101</v>
      </c>
      <c r="C31" s="161">
        <f>SUM(F23:F24)</f>
        <v>550</v>
      </c>
      <c r="D31" s="165" t="s">
        <v>105</v>
      </c>
      <c r="G31" s="167" t="s">
        <v>106</v>
      </c>
      <c r="H31" s="55"/>
    </row>
    <row r="32" spans="1:8" ht="16.5" customHeight="1" thickBot="1">
      <c r="A32" s="65" t="s">
        <v>102</v>
      </c>
      <c r="B32" s="56"/>
      <c r="C32" s="162">
        <v>200000</v>
      </c>
      <c r="D32" s="166" t="s">
        <v>104</v>
      </c>
      <c r="E32" s="56"/>
      <c r="F32" s="57"/>
      <c r="G32" s="163"/>
      <c r="H32" s="135"/>
    </row>
    <row r="33" spans="1:2" ht="17.25" thickTop="1">
      <c r="A33" s="160" t="s">
        <v>99</v>
      </c>
      <c r="B33" s="52"/>
    </row>
    <row r="35" ht="15.75" customHeight="1" hidden="1"/>
    <row r="36" ht="15.75">
      <c r="G36" s="3"/>
    </row>
    <row r="39" spans="2:4" ht="19.5">
      <c r="B39" s="8" t="s">
        <v>7</v>
      </c>
      <c r="C39" s="8"/>
      <c r="D39" s="8"/>
    </row>
    <row r="41" spans="2:4" ht="15.75" customHeight="1">
      <c r="B41" s="9" t="s">
        <v>8</v>
      </c>
      <c r="C41" s="9"/>
      <c r="D41" s="9"/>
    </row>
    <row r="44" ht="16.5" thickBot="1"/>
    <row r="45" spans="1:7" ht="19.5" customHeight="1" thickBot="1">
      <c r="A45" s="101" t="s">
        <v>72</v>
      </c>
      <c r="B45" s="132" t="s">
        <v>73</v>
      </c>
      <c r="C45" s="108">
        <f>H28</f>
        <v>447308.9469999999</v>
      </c>
      <c r="D45" s="102"/>
      <c r="E45" s="107" t="str">
        <f>G28</f>
        <v>TOTAL</v>
      </c>
      <c r="F45" s="105" t="s">
        <v>71</v>
      </c>
      <c r="G45" s="106" t="s">
        <v>10</v>
      </c>
    </row>
    <row r="46" spans="1:7" ht="16.5">
      <c r="A46" s="17" t="s">
        <v>63</v>
      </c>
      <c r="B46" s="88">
        <v>150.4015</v>
      </c>
      <c r="C46" s="37"/>
      <c r="D46" s="37"/>
      <c r="E46" s="103">
        <v>1</v>
      </c>
      <c r="F46" s="37">
        <f aca="true" t="shared" si="3" ref="F46:F53">B46*E46</f>
        <v>150.4015</v>
      </c>
      <c r="G46" s="29">
        <f>A59</f>
        <v>107.16811269568522</v>
      </c>
    </row>
    <row r="47" spans="1:7" ht="16.5">
      <c r="A47" s="17" t="s">
        <v>64</v>
      </c>
      <c r="B47" s="88">
        <v>740.5939</v>
      </c>
      <c r="C47" s="37"/>
      <c r="D47" s="37"/>
      <c r="E47" s="103">
        <v>0.7</v>
      </c>
      <c r="F47" s="37">
        <f t="shared" si="3"/>
        <v>518.4157299999999</v>
      </c>
      <c r="G47" s="30">
        <f>E47*G46</f>
        <v>75.01767888697965</v>
      </c>
    </row>
    <row r="48" spans="1:7" ht="16.5">
      <c r="A48" s="17" t="s">
        <v>65</v>
      </c>
      <c r="B48" s="99">
        <v>3535.8594</v>
      </c>
      <c r="C48" s="37"/>
      <c r="D48" s="37"/>
      <c r="E48" s="103">
        <v>0.5</v>
      </c>
      <c r="F48" s="37">
        <f t="shared" si="3"/>
        <v>1767.9297</v>
      </c>
      <c r="G48" s="30">
        <f>G46*E48</f>
        <v>53.58405634784261</v>
      </c>
    </row>
    <row r="49" spans="1:7" ht="16.5">
      <c r="A49" s="17" t="s">
        <v>66</v>
      </c>
      <c r="B49" s="123">
        <v>2153.8064</v>
      </c>
      <c r="C49" s="37"/>
      <c r="D49" s="37"/>
      <c r="E49" s="103">
        <v>0.35</v>
      </c>
      <c r="F49" s="37">
        <f t="shared" si="3"/>
        <v>753.83224</v>
      </c>
      <c r="G49" s="30">
        <f>G46*E49</f>
        <v>37.508839443489826</v>
      </c>
    </row>
    <row r="50" spans="1:7" ht="16.5">
      <c r="A50" s="17" t="s">
        <v>74</v>
      </c>
      <c r="B50" s="88">
        <v>820.8598</v>
      </c>
      <c r="C50" s="37"/>
      <c r="D50" s="37"/>
      <c r="E50" s="103">
        <v>0.1</v>
      </c>
      <c r="F50" s="37">
        <f t="shared" si="3"/>
        <v>82.08598</v>
      </c>
      <c r="G50" s="30">
        <f>G46*E50</f>
        <v>10.716811269568524</v>
      </c>
    </row>
    <row r="51" spans="1:7" ht="16.5">
      <c r="A51" s="17" t="s">
        <v>75</v>
      </c>
      <c r="B51" s="110">
        <v>762.727</v>
      </c>
      <c r="C51" s="1"/>
      <c r="D51" s="1"/>
      <c r="E51" s="111">
        <v>0.1</v>
      </c>
      <c r="F51" s="37">
        <f t="shared" si="3"/>
        <v>76.2727</v>
      </c>
      <c r="G51" s="30">
        <f>G47*E51</f>
        <v>7.501767888697966</v>
      </c>
    </row>
    <row r="52" spans="1:7" ht="16.5">
      <c r="A52" s="17" t="s">
        <v>76</v>
      </c>
      <c r="B52" s="110">
        <v>29.6179</v>
      </c>
      <c r="C52" s="1"/>
      <c r="D52" s="1"/>
      <c r="E52" s="111">
        <v>0.1</v>
      </c>
      <c r="F52" s="37">
        <f t="shared" si="3"/>
        <v>2.96179</v>
      </c>
      <c r="G52" s="30">
        <f>G48*E52</f>
        <v>5.358405634784262</v>
      </c>
    </row>
    <row r="53" spans="1:7" ht="17.25" thickBot="1">
      <c r="A53" s="11" t="s">
        <v>68</v>
      </c>
      <c r="B53" s="89">
        <v>822</v>
      </c>
      <c r="C53" s="38"/>
      <c r="D53" s="38"/>
      <c r="E53" s="104">
        <v>1</v>
      </c>
      <c r="F53" s="38">
        <f t="shared" si="3"/>
        <v>822</v>
      </c>
      <c r="G53" s="31">
        <f>G46*E53</f>
        <v>107.16811269568522</v>
      </c>
    </row>
    <row r="54" spans="1:7" ht="18.75" customHeight="1" thickBot="1">
      <c r="A54" s="11" t="s">
        <v>69</v>
      </c>
      <c r="B54" s="100">
        <f>SUM(B46:B53)</f>
        <v>9015.8659</v>
      </c>
      <c r="C54" s="38"/>
      <c r="D54" s="38"/>
      <c r="E54" s="14"/>
      <c r="F54" s="7">
        <f>SUM(F46:F53)</f>
        <v>4173.89964</v>
      </c>
      <c r="G54" s="13"/>
    </row>
    <row r="57" ht="15.75" customHeight="1">
      <c r="A57" s="8" t="s">
        <v>18</v>
      </c>
    </row>
    <row r="58" ht="16.5" customHeight="1">
      <c r="A58" s="1">
        <f>(150.4015*1)+(740.5129*0.7)+(3536.2994*0.5)+(2154.0552*0.35)+(1613.531*0.1)+(822*1)</f>
        <v>4174.18265</v>
      </c>
    </row>
    <row r="59" ht="16.5" customHeight="1">
      <c r="A59" s="109">
        <f>C45/F54</f>
        <v>107.16811269568522</v>
      </c>
    </row>
    <row r="60" ht="15.75">
      <c r="A60" s="21"/>
    </row>
  </sheetData>
  <mergeCells count="6">
    <mergeCell ref="A6:A7"/>
    <mergeCell ref="H6:H7"/>
    <mergeCell ref="A4:H4"/>
    <mergeCell ref="A1:H1"/>
    <mergeCell ref="A2:H2"/>
    <mergeCell ref="A3:H3"/>
  </mergeCells>
  <printOptions horizontalCentered="1"/>
  <pageMargins left="0.5905511811023623" right="0.1968503937007874" top="0.1968503937007874" bottom="0.1968503937007874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Ass. Regantes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Mapa Taxas Conservação</dc:title>
  <dc:subject/>
  <dc:creator>Ass. Regantes</dc:creator>
  <cp:keywords/>
  <dc:description/>
  <cp:lastModifiedBy>jribeiro</cp:lastModifiedBy>
  <cp:lastPrinted>2014-11-26T16:04:30Z</cp:lastPrinted>
  <dcterms:created xsi:type="dcterms:W3CDTF">2004-11-10T18:01:16Z</dcterms:created>
  <dcterms:modified xsi:type="dcterms:W3CDTF">2014-11-26T16:05:45Z</dcterms:modified>
  <cp:category/>
  <cp:version/>
  <cp:contentType/>
  <cp:contentStatus/>
</cp:coreProperties>
</file>